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AAAA\"/>
    </mc:Choice>
  </mc:AlternateContent>
  <xr:revisionPtr revIDLastSave="0" documentId="13_ncr:1_{23AD0BF9-4C17-419A-8220-0E6FD78C5C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60" sheetId="14" r:id="rId1"/>
    <sheet name="Hoja2 260" sheetId="17" r:id="rId2"/>
    <sheet name="Hoja3 260" sheetId="18" r:id="rId3"/>
    <sheet name="BORRADOR" sheetId="7" state="hidden" r:id="rId4"/>
    <sheet name="TABLAS" sheetId="8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5" i="14" l="1"/>
  <c r="N46" i="14"/>
  <c r="W46" i="17"/>
  <c r="W49" i="17" s="1"/>
  <c r="W45" i="17"/>
  <c r="W43" i="17"/>
  <c r="W41" i="17"/>
  <c r="W39" i="17"/>
  <c r="W19" i="17"/>
  <c r="Z38" i="14"/>
  <c r="Z31" i="14"/>
  <c r="Z28" i="14"/>
  <c r="Z22" i="14"/>
  <c r="Z16" i="14"/>
  <c r="Z18" i="14" s="1"/>
  <c r="N40" i="14"/>
  <c r="N34" i="14"/>
  <c r="N30" i="14"/>
  <c r="N21" i="14"/>
  <c r="N23" i="14" s="1"/>
  <c r="Y13" i="14"/>
  <c r="J13" i="14"/>
  <c r="V38" i="17"/>
  <c r="V39" i="17" s="1"/>
  <c r="V40" i="17" s="1"/>
  <c r="V41" i="17" s="1"/>
  <c r="V42" i="17" s="1"/>
  <c r="V43" i="17" s="1"/>
  <c r="V44" i="17" s="1"/>
  <c r="V45" i="17" s="1"/>
  <c r="V46" i="17" s="1"/>
  <c r="V47" i="17" s="1"/>
  <c r="V48" i="17" s="1"/>
  <c r="V49" i="17" s="1"/>
  <c r="V50" i="17" s="1"/>
  <c r="V51" i="17" s="1"/>
  <c r="V14" i="17"/>
  <c r="V15" i="17" s="1"/>
  <c r="V16" i="17" s="1"/>
  <c r="V17" i="17" s="1"/>
  <c r="V18" i="17" s="1"/>
  <c r="V19" i="17" s="1"/>
  <c r="W51" i="17" l="1"/>
  <c r="W50" i="17"/>
  <c r="Z39" i="14"/>
  <c r="Z40" i="14"/>
  <c r="Z34" i="14"/>
  <c r="Z23" i="14"/>
  <c r="Z24" i="14"/>
  <c r="N24" i="14"/>
  <c r="N26" i="14" s="1"/>
  <c r="N31" i="14" s="1"/>
  <c r="N41" i="14" l="1"/>
  <c r="N42" i="14"/>
  <c r="N36" i="14"/>
  <c r="H58" i="7"/>
  <c r="H59" i="7"/>
  <c r="E11" i="7"/>
  <c r="H50" i="7"/>
  <c r="H22" i="7"/>
  <c r="H14" i="7"/>
  <c r="H13" i="7" l="1"/>
  <c r="H61" i="7" l="1"/>
  <c r="H63" i="7" l="1"/>
  <c r="H62" i="7"/>
  <c r="H46" i="7"/>
  <c r="H23" i="7"/>
  <c r="H21" i="7"/>
  <c r="H97" i="7"/>
  <c r="I97" i="7" s="1"/>
  <c r="I95" i="7"/>
  <c r="I93" i="7"/>
  <c r="I83" i="7"/>
  <c r="I75" i="7"/>
  <c r="H20" i="7" l="1"/>
  <c r="E18" i="7"/>
  <c r="H60" i="7"/>
  <c r="E56" i="7"/>
  <c r="F5" i="8" l="1"/>
  <c r="C16" i="8" s="1"/>
  <c r="E5" i="8"/>
  <c r="C15" i="8" s="1"/>
  <c r="B16" i="8" s="1"/>
  <c r="D5" i="8"/>
  <c r="C5" i="8"/>
  <c r="C13" i="8" s="1"/>
  <c r="B14" i="8" s="1"/>
  <c r="C14" i="8" l="1"/>
  <c r="B15" i="8" s="1"/>
  <c r="G25" i="7"/>
  <c r="G18" i="7" s="1"/>
  <c r="F25" i="7"/>
  <c r="F18" i="7" s="1"/>
  <c r="E25" i="7"/>
  <c r="G56" i="7"/>
  <c r="F56" i="7"/>
  <c r="H51" i="7"/>
  <c r="H49" i="7"/>
  <c r="H48" i="7"/>
  <c r="H47" i="7"/>
  <c r="H45" i="7"/>
  <c r="G43" i="7"/>
  <c r="F43" i="7"/>
  <c r="E37" i="7"/>
  <c r="G37" i="7"/>
  <c r="F37" i="7"/>
  <c r="H35" i="7"/>
  <c r="H34" i="7"/>
  <c r="H33" i="7"/>
  <c r="G31" i="7"/>
  <c r="F31" i="7"/>
  <c r="H29" i="7"/>
  <c r="I29" i="7" s="1"/>
  <c r="G27" i="7"/>
  <c r="F27" i="7"/>
  <c r="E27" i="7"/>
  <c r="H24" i="7"/>
  <c r="G16" i="7"/>
  <c r="F16" i="7"/>
  <c r="H18" i="7" l="1"/>
  <c r="I18" i="7" s="1"/>
  <c r="H56" i="7"/>
  <c r="H11" i="7"/>
  <c r="I11" i="7" s="1"/>
  <c r="H27" i="7"/>
  <c r="I27" i="7" s="1"/>
  <c r="H25" i="7"/>
  <c r="I25" i="7" s="1"/>
  <c r="H39" i="7"/>
  <c r="E43" i="7"/>
  <c r="H43" i="7" s="1"/>
  <c r="I43" i="7" s="1"/>
  <c r="E31" i="7"/>
  <c r="H31" i="7" s="1"/>
  <c r="I31" i="7" s="1"/>
  <c r="I71" i="7"/>
  <c r="H37" i="7"/>
  <c r="I37" i="7" s="1"/>
  <c r="H9" i="7"/>
  <c r="I9" i="7" s="1"/>
  <c r="E16" i="7"/>
  <c r="H16" i="7" s="1"/>
  <c r="I16" i="7" s="1"/>
  <c r="H65" i="7"/>
  <c r="I65" i="7" l="1"/>
  <c r="H67" i="7"/>
  <c r="E67" i="7"/>
  <c r="I91" i="7"/>
  <c r="I41" i="7"/>
  <c r="E41" i="7"/>
  <c r="E54" i="7" s="1"/>
  <c r="I56" i="7"/>
  <c r="H77" i="7" l="1"/>
  <c r="E9" i="8"/>
  <c r="D14" i="8" s="1"/>
  <c r="I54" i="7"/>
  <c r="I67" i="7"/>
  <c r="H85" i="7"/>
  <c r="D13" i="8" l="1"/>
  <c r="D16" i="8"/>
  <c r="D15" i="8"/>
  <c r="E13" i="8" s="1"/>
  <c r="F13" i="8" s="1"/>
  <c r="H5" i="7" s="1"/>
  <c r="H69" i="7" s="1"/>
  <c r="I77" i="7"/>
  <c r="H79" i="7"/>
  <c r="I79" i="7" s="1"/>
  <c r="I85" i="7"/>
  <c r="I5" i="7" l="1"/>
  <c r="H73" i="7"/>
  <c r="H81" i="7" s="1"/>
  <c r="I73" i="7" l="1"/>
  <c r="I69" i="7"/>
  <c r="I81" i="7"/>
  <c r="C113" i="7" l="1"/>
  <c r="H87" i="7" l="1"/>
  <c r="H101" i="7" l="1"/>
  <c r="I101" i="7" s="1"/>
  <c r="H99" i="7"/>
  <c r="I99" i="7" s="1"/>
  <c r="I87" i="7"/>
  <c r="H89" i="7"/>
  <c r="I89" i="7" s="1"/>
</calcChain>
</file>

<file path=xl/sharedStrings.xml><?xml version="1.0" encoding="utf-8"?>
<sst xmlns="http://schemas.openxmlformats.org/spreadsheetml/2006/main" count="349" uniqueCount="337">
  <si>
    <t>Efectivo y equivalentes al efectivo</t>
  </si>
  <si>
    <t>Inventarios</t>
  </si>
  <si>
    <t>Activos intangibles</t>
  </si>
  <si>
    <t>Activos biológicos</t>
  </si>
  <si>
    <t>ANTICIPO SIMPLE</t>
  </si>
  <si>
    <t>Descuentos</t>
  </si>
  <si>
    <t>Total 110505 CAJA GENERAL</t>
  </si>
  <si>
    <t>Total 1110 BANCOS</t>
  </si>
  <si>
    <t>Total 1305 CLIENTES</t>
  </si>
  <si>
    <t>Total 1340 PROMESAS DE COMPRA VENTA</t>
  </si>
  <si>
    <t>Total 135520 SOBRANTES EN LIQUIDACION PRIVADA DE IMPUESTOS</t>
  </si>
  <si>
    <t>Total 1524 EQUIPO DE OFICINA</t>
  </si>
  <si>
    <t>Total 1528 EQUIPO DE COMPUTACION Y COMUNICACION</t>
  </si>
  <si>
    <t>Total 1592 DEPRECIACION ACUMULADA</t>
  </si>
  <si>
    <t>Total 2335 COSTOS Y GASTOS POR PAGAR</t>
  </si>
  <si>
    <t>Total 2370 RETENCIONES Y APORTES DE NOMINA</t>
  </si>
  <si>
    <t>Total 2380 ACREEDORES VARIOS</t>
  </si>
  <si>
    <t>Total 240415 IMPUESTO SIMPLE</t>
  </si>
  <si>
    <t>Total 240890 IVA RETENIDO REGIMEN SIMPLIFICADO</t>
  </si>
  <si>
    <t>Total 2412 DE INDUSTRIA Y COMERCIO</t>
  </si>
  <si>
    <t>Total 26 PASIVOS ESTIMADOS Y PROVISIONES</t>
  </si>
  <si>
    <t>Total 4155 ACTIVIDADES INMOBILIARIAS, EMPRESARIALES Y DE ALQUILER</t>
  </si>
  <si>
    <t>Total 4175 DEVOLUCIONES, REBAJAS Y DESCUENTOS EN VENTAS (DB)</t>
  </si>
  <si>
    <t>Total 42 NO OPERACIONALES</t>
  </si>
  <si>
    <t>SUBTOTAL</t>
  </si>
  <si>
    <t>CONTABLE</t>
  </si>
  <si>
    <t>DISMINUCIONES</t>
  </si>
  <si>
    <t>ADICIONES</t>
  </si>
  <si>
    <t>FISCAL</t>
  </si>
  <si>
    <t>APROXIMADO</t>
  </si>
  <si>
    <t>PATRIMONIO</t>
  </si>
  <si>
    <t>DEUDORES NACIONALES</t>
  </si>
  <si>
    <t>ANTICIPO DE PROVEEDORES</t>
  </si>
  <si>
    <t>PROMESA DE COMPRAVENTA</t>
  </si>
  <si>
    <t xml:space="preserve">EQUIPO DE OFICINA </t>
  </si>
  <si>
    <t>EQUIPO DE COMUNICACIÓN</t>
  </si>
  <si>
    <t>DEPRECIACION ACOMULADA</t>
  </si>
  <si>
    <t>IVA POR PAGAR</t>
  </si>
  <si>
    <t>ICA POR PAGAR</t>
  </si>
  <si>
    <t>APORTES DE NOMINA</t>
  </si>
  <si>
    <t xml:space="preserve">ANTICIPOS </t>
  </si>
  <si>
    <t>INGRESOS</t>
  </si>
  <si>
    <t>DEVOLUCIONES</t>
  </si>
  <si>
    <t>RENGLON 28 - PATRIMONIO BRUTO EXTERIOR</t>
  </si>
  <si>
    <t>RENGLON 30 - INVERSIONES E INSTRUMENTOS FINANCIEROS DERIVADOS</t>
  </si>
  <si>
    <t>RENGLON 29 - EFECTIVO Y EQUIVALENTES</t>
  </si>
  <si>
    <t>RENGLON 31- CUENTAS, DOCUMENTOS Y ARRENDAMIENTOS FINANCIEROS POR COBRAR</t>
  </si>
  <si>
    <t>RENGLON 32 - INVENTARIOS</t>
  </si>
  <si>
    <t>RENGLON 33 - ACTIVOS INTANGIBLES</t>
  </si>
  <si>
    <t>RENGLON 34 -ACTIVOS BIOLOGICOS</t>
  </si>
  <si>
    <t>RENGLON 35 - PROPIEDAD PLANTA Y EQUIPO, PROPIEDADES DE INVERSION Y ANCMV</t>
  </si>
  <si>
    <t>RENGLON 36 - OTROS ACTIVOS</t>
  </si>
  <si>
    <t>RENGLON - 37 TOTAL PATRIMONIO BRUTO</t>
  </si>
  <si>
    <t>RENGLON - 38 PASIVOS EN EL PAIS Y EN EL EXTERIOR</t>
  </si>
  <si>
    <t>RENGLON - 39 TOTAL PATRIMONIO LIQUIDO</t>
  </si>
  <si>
    <t>RENGLON 40 - INGRESOS BRUTOS SIN INCLUIR GANANCIAS OCASIONALES</t>
  </si>
  <si>
    <t>RENGLON 41 - INGRESOS NO CONSTITUTIVOS DE RENTA NI DE GANANCIA OCASIONAL</t>
  </si>
  <si>
    <t>RENGLON 42 - TOTAL INGRESOS GRAVABLES (40 - 41)</t>
  </si>
  <si>
    <t>RENGLON 43 IMPUESTO SIMPLE (42 * 27)</t>
  </si>
  <si>
    <t>RENGLON 27 - TARIFA REGIMEN SIMPLE</t>
  </si>
  <si>
    <t>500 UVT MENSUALES</t>
  </si>
  <si>
    <t>1250 UVT MENSUALES</t>
  </si>
  <si>
    <t>2500 UVT MENSUALES</t>
  </si>
  <si>
    <t>6666 UVT MENSUALES</t>
  </si>
  <si>
    <t xml:space="preserve">Ingresos Mensuales </t>
  </si>
  <si>
    <t>Tarifa Simple</t>
  </si>
  <si>
    <t>TARIFA DEL SIMPLE</t>
  </si>
  <si>
    <t>RENTA GRAVABLE EN UVT</t>
  </si>
  <si>
    <t>Rangos en UVT</t>
  </si>
  <si>
    <t>Cálculo en $ del impuesto</t>
  </si>
  <si>
    <t>Desde</t>
  </si>
  <si>
    <t>Hasta</t>
  </si>
  <si>
    <t>&gt;0</t>
  </si>
  <si>
    <t>Ingresos Mensuales UVT</t>
  </si>
  <si>
    <t>&gt;</t>
  </si>
  <si>
    <t>RENGLON 44 - COMPONENTE ICA TERRITORIAL</t>
  </si>
  <si>
    <t>OTROS INGRESOS</t>
  </si>
  <si>
    <t>RENGLON 45 - VALOR COMPONENTE SIMPLE NACIONAL</t>
  </si>
  <si>
    <t>RENGLON 46 - APORTES SISTEMA GENERAL DE PENSIONES A CARGA DEL EMPLEADOR</t>
  </si>
  <si>
    <t>RENGLON 47 - 0.5% INGRESOS POR VENTAS Y SERVICIOS CON MEDIOS DE PAGOS ELECTRONICOS</t>
  </si>
  <si>
    <t>RENGLON 48 TOTAL DESCUENTOS (46 + 47)</t>
  </si>
  <si>
    <t>RENGLON 49 - IMPUESTO NETO SIMPLE (45 - 48)</t>
  </si>
  <si>
    <t>RENGLON 50 - RETENCIONES Y AUTORETENCIONES PRACTICADAS ANTES DEL REGIMEN SIMPLE</t>
  </si>
  <si>
    <t>RENGLON 51 - ANTICIPO DE RENTA PARA EL AÑO GRAVABLE 2019</t>
  </si>
  <si>
    <t>RENGLON 52 - ANTICIPOS IMPUESTO SIMPLE EFECTIVAMENTE PAGADOS</t>
  </si>
  <si>
    <t xml:space="preserve">RENGLON 53 - SALDO A PAGAR POR IMPUESTO SIMPLE (49 - 50 - 51 - 52) </t>
  </si>
  <si>
    <t>RENGLON 54 - SANCION POR EXTEMPORANEIDAD POR IMPUESTO SIMPLE</t>
  </si>
  <si>
    <t>RENGLON 55 - SANCION POR CORRECCION POR IMPUESTO SIMPLE</t>
  </si>
  <si>
    <t>RENGLON 56 - OTRAS SANCIONES POR IMPUESTO SIMPLE</t>
  </si>
  <si>
    <t>RENGLON 57 - TOTAL SANCIONES POR IMPUESTO SIMPLE ( 54 + 55 + 56)</t>
  </si>
  <si>
    <t>RENGLON 58 - TOTAL SALDO POR PAGAR IMPUESTO SIMPLE (49 + 57 - 50 - 51 - 52 )</t>
  </si>
  <si>
    <t>RENGLON 59 - TOTAL SALDO A FAVOR POR IMPUESTO SIMPLE (50 + 51 + 52 - 49 - 57)</t>
  </si>
  <si>
    <t xml:space="preserve">8. Segundo apellido </t>
  </si>
  <si>
    <t>9. Primer nombre</t>
  </si>
  <si>
    <t xml:space="preserve">10. Otros nombres </t>
  </si>
  <si>
    <t>11. Razón social</t>
  </si>
  <si>
    <t>Patrimonio</t>
  </si>
  <si>
    <t>Costos por ganancias ocasionales</t>
  </si>
  <si>
    <t>Ganancias ocasionales no gravadas y exentas</t>
  </si>
  <si>
    <t>Liquidación impuesto SIMPLE</t>
  </si>
  <si>
    <t>Impuesto de ganancias ocasionales</t>
  </si>
  <si>
    <t>Grupo 1</t>
  </si>
  <si>
    <t>Grupo 2</t>
  </si>
  <si>
    <t>Grupo 3</t>
  </si>
  <si>
    <t>Sanciones por impuesto de ganancias ocasionales</t>
  </si>
  <si>
    <t>Otras sanciones por impuesto SIMPLE</t>
  </si>
  <si>
    <t>Ajustes mayores anticipos SIMPLE</t>
  </si>
  <si>
    <t>107 DV</t>
  </si>
  <si>
    <t>981. Cód. Representación</t>
  </si>
  <si>
    <t>996. Espacio para el número interno de la DIAN / Adhesivo</t>
  </si>
  <si>
    <t>Firma del declarante o de quien lo representa</t>
  </si>
  <si>
    <t>982. Código Contador o Revisor Fiscal</t>
  </si>
  <si>
    <t>994. Con salvedades</t>
  </si>
  <si>
    <t>983. No. Tarjeta profesional</t>
  </si>
  <si>
    <t>GRUPO 1. ACTIVIDADES TIENDAS PEQUEÑAS</t>
  </si>
  <si>
    <t>GRUPO 2. ACTIVIDADES COMERCIO Y SERVICIO TÉCNICO</t>
  </si>
  <si>
    <t>GRUPO 3. SERVICIOS PROFESIONALES</t>
  </si>
  <si>
    <t>GRUPO 4. EXPENDIO DE COMIDAS Y SERV TRANSPORTE</t>
  </si>
  <si>
    <t>1 bimestre</t>
  </si>
  <si>
    <t>2 bimestre</t>
  </si>
  <si>
    <t>3 bimestre</t>
  </si>
  <si>
    <t>4 bimestre</t>
  </si>
  <si>
    <t>5 bimestre</t>
  </si>
  <si>
    <t>6 bimestre</t>
  </si>
  <si>
    <t>valor pagado por simple</t>
  </si>
  <si>
    <t>saldo a favor del simple</t>
  </si>
  <si>
    <t>260 2019</t>
  </si>
  <si>
    <t>Total 131015 ACCIONISTAS O SOCIOS</t>
  </si>
  <si>
    <t>Total 1365 CUENTAS POR COBRAR A TRABAJADORES</t>
  </si>
  <si>
    <t>CUENTAS POR COBRAR</t>
  </si>
  <si>
    <t>CUENTAS POR PAGAR</t>
  </si>
  <si>
    <t>PASIVOS  LABORALES</t>
  </si>
  <si>
    <t>BORRADOR DECLARACION ANUAL CONSOLIDADA AÑO 2020</t>
  </si>
  <si>
    <t>EMPRESA</t>
  </si>
  <si>
    <t>NIT</t>
  </si>
  <si>
    <t>Actividad Economica: ejemplo 6920 - Actividades de contabilidad</t>
  </si>
  <si>
    <t>modificar rango de acuerdo a la tabla que le aplique</t>
  </si>
  <si>
    <t>modificar tarifa de acuerdo a la tabla que le aplique</t>
  </si>
  <si>
    <r>
      <rPr>
        <sz val="6"/>
        <color rgb="FF231F20"/>
        <rFont val="Arial"/>
        <family val="2"/>
      </rPr>
      <t>5. Número de Identificación Tributaria (NIT)</t>
    </r>
  </si>
  <si>
    <r>
      <rPr>
        <sz val="6"/>
        <color rgb="FF231F20"/>
        <rFont val="Arial"/>
        <family val="2"/>
      </rPr>
      <t>6. DV.</t>
    </r>
  </si>
  <si>
    <r>
      <rPr>
        <sz val="6"/>
        <color rgb="FF231F20"/>
        <rFont val="Arial"/>
        <family val="2"/>
      </rPr>
      <t>7. Primer apellido</t>
    </r>
  </si>
  <si>
    <r>
      <rPr>
        <sz val="6"/>
        <color rgb="FF231F20"/>
        <rFont val="Arial"/>
        <family val="2"/>
      </rPr>
      <t>8. Segundo apellido</t>
    </r>
  </si>
  <si>
    <r>
      <rPr>
        <sz val="6"/>
        <color rgb="FF231F20"/>
        <rFont val="Arial"/>
        <family val="2"/>
      </rPr>
      <t>9. Primer nombre</t>
    </r>
  </si>
  <si>
    <r>
      <rPr>
        <sz val="6"/>
        <color rgb="FF231F20"/>
        <rFont val="Arial"/>
        <family val="2"/>
      </rPr>
      <t>10. Otros nombres</t>
    </r>
  </si>
  <si>
    <r>
      <rPr>
        <sz val="6"/>
        <color rgb="FF231F20"/>
        <rFont val="Arial"/>
        <family val="2"/>
      </rPr>
      <t>11. Razón social</t>
    </r>
  </si>
  <si>
    <r>
      <rPr>
        <sz val="6"/>
        <color rgb="FF231F20"/>
        <rFont val="Arial"/>
        <family val="2"/>
      </rPr>
      <t>Cód.</t>
    </r>
  </si>
  <si>
    <r>
      <rPr>
        <sz val="6"/>
        <color rgb="FF231F20"/>
        <rFont val="Arial"/>
        <family val="2"/>
      </rPr>
      <t>Actividades gravadas</t>
    </r>
  </si>
  <si>
    <r>
      <rPr>
        <sz val="6"/>
        <color rgb="FF231F20"/>
        <rFont val="Arial"/>
        <family val="2"/>
      </rPr>
      <t>Actividad 1 (Principal)</t>
    </r>
  </si>
  <si>
    <r>
      <rPr>
        <sz val="6"/>
        <color rgb="FF231F20"/>
        <rFont val="Arial"/>
        <family val="2"/>
      </rPr>
      <t>Actividad 2</t>
    </r>
  </si>
  <si>
    <r>
      <rPr>
        <sz val="6"/>
        <color rgb="FF231F20"/>
        <rFont val="Arial"/>
        <family val="2"/>
      </rPr>
      <t>Actividad 3</t>
    </r>
  </si>
  <si>
    <r>
      <rPr>
        <sz val="6"/>
        <color rgb="FF231F20"/>
        <rFont val="Arial"/>
        <family val="2"/>
      </rPr>
      <t>Actividad 4</t>
    </r>
  </si>
  <si>
    <r>
      <rPr>
        <sz val="6"/>
        <color rgb="FF231F20"/>
        <rFont val="Arial"/>
        <family val="2"/>
      </rPr>
      <t>Actividad 5</t>
    </r>
  </si>
  <si>
    <r>
      <rPr>
        <sz val="6"/>
        <color rgb="FF231F20"/>
        <rFont val="Arial"/>
        <family val="2"/>
      </rPr>
      <t>Actividad 6</t>
    </r>
  </si>
  <si>
    <r>
      <rPr>
        <sz val="6"/>
        <color rgb="FF231F20"/>
        <rFont val="Arial"/>
        <family val="2"/>
      </rPr>
      <t>Actividad 7</t>
    </r>
  </si>
  <si>
    <r>
      <rPr>
        <sz val="6"/>
        <color rgb="FF231F20"/>
        <rFont val="Arial"/>
        <family val="2"/>
      </rPr>
      <t>Actividad 8</t>
    </r>
  </si>
  <si>
    <r>
      <rPr>
        <sz val="6"/>
        <color rgb="FF231F20"/>
        <rFont val="Arial"/>
        <family val="2"/>
      </rPr>
      <t>Actividad 9</t>
    </r>
  </si>
  <si>
    <r>
      <rPr>
        <sz val="6"/>
        <color rgb="FF231F20"/>
        <rFont val="Arial"/>
        <family val="2"/>
      </rPr>
      <t>Actividad 10</t>
    </r>
  </si>
  <si>
    <r>
      <rPr>
        <sz val="6"/>
        <color rgb="FF231F20"/>
        <rFont val="Arial"/>
        <family val="2"/>
      </rPr>
      <t>Actividad 11</t>
    </r>
  </si>
  <si>
    <r>
      <rPr>
        <sz val="6"/>
        <color rgb="FF231F20"/>
        <rFont val="Arial"/>
        <family val="2"/>
      </rPr>
      <t>Actividad 12</t>
    </r>
  </si>
  <si>
    <r>
      <rPr>
        <sz val="6"/>
        <color rgb="FF231F20"/>
        <rFont val="Arial"/>
        <family val="2"/>
      </rPr>
      <t>Actividad 13</t>
    </r>
  </si>
  <si>
    <r>
      <rPr>
        <sz val="6"/>
        <color rgb="FF231F20"/>
        <rFont val="Arial"/>
        <family val="2"/>
      </rPr>
      <t>Actividad 14</t>
    </r>
  </si>
  <si>
    <r>
      <rPr>
        <sz val="6"/>
        <color rgb="FF231F20"/>
        <rFont val="Arial"/>
        <family val="2"/>
      </rPr>
      <t>Valores a pagar ICA</t>
    </r>
  </si>
  <si>
    <t>Anticipos ICA efectivamete pagados</t>
  </si>
  <si>
    <t>Sanción por extemporaneidad por componente ICA territorial anual</t>
  </si>
  <si>
    <t>Sanción por corrección por componente ICA territorial anual</t>
  </si>
  <si>
    <t>152. Bim 1</t>
  </si>
  <si>
    <t>153. Bim 2</t>
  </si>
  <si>
    <t>154. Bim 3</t>
  </si>
  <si>
    <t>155. Bim 4</t>
  </si>
  <si>
    <t>156. Bim 5</t>
  </si>
  <si>
    <t>157. Bim 6</t>
  </si>
  <si>
    <t>Relación Patrimonio bruto en el país</t>
  </si>
  <si>
    <t>Patrimonio Bruto en el exterior</t>
  </si>
  <si>
    <t>Patrimonio Bruto en el País</t>
  </si>
  <si>
    <t>Inversiones e instrumentos financieros derivados</t>
  </si>
  <si>
    <t>Cuentas, documentos y arrendamientos financieros por cobrar</t>
  </si>
  <si>
    <t>Propiedades, planta y equipo, propiedades de inversión y ANCMV</t>
  </si>
  <si>
    <t>Valor Patrimonial $</t>
  </si>
  <si>
    <t>Patrimonio bruto poseido en el país y en el exterior</t>
  </si>
  <si>
    <t>UVT 2023</t>
  </si>
  <si>
    <t>Otros activos</t>
  </si>
  <si>
    <t>Ajustes mayores anticipos ICA</t>
  </si>
  <si>
    <t>Anticipos ICA</t>
  </si>
  <si>
    <t xml:space="preserve">Saldo a favor a solicitar en el municipio o distrito </t>
  </si>
  <si>
    <t xml:space="preserve">Total sanciones por componente ICA territorial anual </t>
  </si>
  <si>
    <t xml:space="preserve">otras sanciones por componente ICA territorial anual </t>
  </si>
  <si>
    <t xml:space="preserve">Total componente ICA territorial anual </t>
  </si>
  <si>
    <t>Total saldo a cargo impuesto de industria y comercio consolidado anual</t>
  </si>
  <si>
    <t>Por devoluciones, rebajas y descuentos</t>
  </si>
  <si>
    <t xml:space="preserve">Por exportaciones </t>
  </si>
  <si>
    <t xml:space="preserve">Por venta de activos fijos </t>
  </si>
  <si>
    <t xml:space="preserve">Por actividades excluidas o no sujetas y otros ingresos no gravados </t>
  </si>
  <si>
    <t xml:space="preserve">Por otras actividades exentas en este municipio o distrito </t>
  </si>
  <si>
    <t> </t>
  </si>
  <si>
    <t xml:space="preserve">                  </t>
  </si>
  <si>
    <t>997. Espacio exclusivo para el sello de la entidad recaudadora</t>
  </si>
  <si>
    <t xml:space="preserve">Valor componente SIMPLE nacional </t>
  </si>
  <si>
    <t xml:space="preserve">Total ingresos gravables </t>
  </si>
  <si>
    <t xml:space="preserve">Impuesto SIMPLE </t>
  </si>
  <si>
    <t xml:space="preserve">Total descuentos </t>
  </si>
  <si>
    <t xml:space="preserve">Impuesto neto SIMPLE </t>
  </si>
  <si>
    <t xml:space="preserve">Saldo a pagar por impuesto SIMPLE </t>
  </si>
  <si>
    <t xml:space="preserve">Total sanciones por impuesto SIMPLE </t>
  </si>
  <si>
    <r>
      <t>Anticipos impuestos SIMPLE efectivamente pagados</t>
    </r>
    <r>
      <rPr>
        <sz val="9"/>
        <color theme="1"/>
        <rFont val="Arial"/>
        <family val="2"/>
      </rPr>
      <t xml:space="preserve"> </t>
    </r>
  </si>
  <si>
    <t xml:space="preserve">Total saldo a pagar por impuesto SIMPLE </t>
  </si>
  <si>
    <t xml:space="preserve">Total saldo a favor por impuesto SIMPLE </t>
  </si>
  <si>
    <t>Anticipos impuesto SIMPLE</t>
  </si>
  <si>
    <t xml:space="preserve">Ganancias ocasionales gravables </t>
  </si>
  <si>
    <t xml:space="preserve">Saldo a pagar por impuesto al consumo </t>
  </si>
  <si>
    <t xml:space="preserve">Impuesto neto de ganancias ocasionales </t>
  </si>
  <si>
    <t>Impuesto nacional al consumo</t>
  </si>
  <si>
    <t xml:space="preserve">  Espacio reservado para la DIAN </t>
  </si>
  <si>
    <t xml:space="preserve">  1. Año</t>
  </si>
  <si>
    <t>Declaración anual consolidada</t>
  </si>
  <si>
    <t>Datos
generales</t>
  </si>
  <si>
    <t>12. Cód. Dirección
Seccional</t>
  </si>
  <si>
    <t>171. Fracción año gravable siguiente</t>
  </si>
  <si>
    <t>24. Actividad 
económica</t>
  </si>
  <si>
    <t xml:space="preserve">Si es una corrección 
indique: </t>
  </si>
  <si>
    <t>25.  Cód.</t>
  </si>
  <si>
    <t>26. No. Formulario 
anterior</t>
  </si>
  <si>
    <t>27.Tarifa SIMPLE
consolidada</t>
  </si>
  <si>
    <t>28, Total patrimonio
bruto</t>
  </si>
  <si>
    <t>30. Total patrimonio
liquido</t>
  </si>
  <si>
    <t>Grupos de
actividades
empresariales
desarrolladas</t>
  </si>
  <si>
    <t>Ingresos brutos anuales en todo el país
(Sin incluir ganancias ocasionales)</t>
  </si>
  <si>
    <t>Ingresos brutos anuales en el exterior
(Sin incluir ganancias ocasionales)</t>
  </si>
  <si>
    <t>Grupo 3 (sic)</t>
  </si>
  <si>
    <t>Grupo 6</t>
  </si>
  <si>
    <t>Ingresos no constitutivos de renta</t>
  </si>
  <si>
    <t>Gravamen a los movimientos financieros</t>
  </si>
  <si>
    <t>Saldo a favor por impuesto SIMPLE declaración año
anterior</t>
  </si>
  <si>
    <t>Sanciones por
impuesto
SIMPLE</t>
  </si>
  <si>
    <t>Por corrección por impuesto SIMPLE</t>
  </si>
  <si>
    <t>Por extemporaneidad por impuesto SIMPLE</t>
  </si>
  <si>
    <t>Sanciones por 
ICA territorial
anual</t>
  </si>
  <si>
    <t>Por extemporaneidad por impuesto ICA territorial
anual</t>
  </si>
  <si>
    <t>Por corrección por ICA terrirorial anual</t>
  </si>
  <si>
    <t>Otras sanciones por ICA terrirorial anual</t>
  </si>
  <si>
    <t xml:space="preserve">Total sanciones ICA territorial anual </t>
  </si>
  <si>
    <t>108. Bim. 1</t>
  </si>
  <si>
    <t>109. Bim. 2</t>
  </si>
  <si>
    <t>110. Bim. 3</t>
  </si>
  <si>
    <t>111. Bim. 4</t>
  </si>
  <si>
    <t>112. Bim. 5</t>
  </si>
  <si>
    <t>113. Bim. 6</t>
  </si>
  <si>
    <t>Sanciones por
imp. al consumo
 de comidas y 
bebidas</t>
  </si>
  <si>
    <t>Otras sanciones por impuesto al consumo</t>
  </si>
  <si>
    <t xml:space="preserve">Total saldo a pagar por impuesto nacional al
consumo de comidas y bebidas </t>
  </si>
  <si>
    <t>Total saldo a favor por impuesto nacional al
consumo de comidas y bebidas</t>
  </si>
  <si>
    <t>Liquidacion impuesto nacional
al consumo de comidas y bebidas</t>
  </si>
  <si>
    <t>Descuento por impuestos pagados en el exterior
por ganancias ocasionales</t>
  </si>
  <si>
    <t>Retenciones y autorretenciones a título del
impuesto sobre ganancia ocasional practicadas</t>
  </si>
  <si>
    <t>Saldo a pagar por impuesto de ganancias
ocasionales</t>
  </si>
  <si>
    <t>Total saldo a pagar por impuesto
de ganancias ocasionales</t>
  </si>
  <si>
    <t xml:space="preserve">Total saldo a favor por impuesto
de ganancias ocasionales </t>
  </si>
  <si>
    <t>Liquidacion impuesto ganancia ocasional</t>
  </si>
  <si>
    <t>96. Bim.1</t>
  </si>
  <si>
    <t>97. Bim. 2</t>
  </si>
  <si>
    <t>98. Bim. 3</t>
  </si>
  <si>
    <t>99. Bim. 4</t>
  </si>
  <si>
    <t>100. Bim. 5</t>
  </si>
  <si>
    <t>101. Bim. 6</t>
  </si>
  <si>
    <t>102. Bim. 1</t>
  </si>
  <si>
    <t>103. Bim. 2</t>
  </si>
  <si>
    <t>104. Bim. 3</t>
  </si>
  <si>
    <t>105. Bim. 4</t>
  </si>
  <si>
    <t>106. Bim. 5</t>
  </si>
  <si>
    <t>107. Bim. 6</t>
  </si>
  <si>
    <t>5. No. Identificación Tributaria (NIT)</t>
  </si>
  <si>
    <t xml:space="preserve">      6. DV</t>
  </si>
  <si>
    <t>Impuesto nacional al consumo
de comidas y bebidas
efectivamente pagado</t>
  </si>
  <si>
    <t>120. No. Identificación signatario</t>
  </si>
  <si>
    <t>Firma del Contador o Revisor Fiscal</t>
  </si>
  <si>
    <t xml:space="preserve">  7. Primer apellido</t>
  </si>
  <si>
    <t xml:space="preserve">            4. Número de formulario</t>
  </si>
  <si>
    <t>114. Bim. 1</t>
  </si>
  <si>
    <t>115. Bim. 2</t>
  </si>
  <si>
    <t>116. Bim 3</t>
  </si>
  <si>
    <t>117. Bim. 4</t>
  </si>
  <si>
    <t>118. Bim. 5</t>
  </si>
  <si>
    <t>119. Bim. 6</t>
  </si>
  <si>
    <t>Por extemporaneidad por impuesto
al consumo</t>
  </si>
  <si>
    <t>Por correción por impuesto al consumo</t>
  </si>
  <si>
    <t>Total sanciones por impuesto al
consumo</t>
  </si>
  <si>
    <t>Por correción por impuesto de GO</t>
  </si>
  <si>
    <t>Otras sanciones por impuesto GO</t>
  </si>
  <si>
    <t>Total sanciones por impuesto GO</t>
  </si>
  <si>
    <t>Declaración anual consolidada (Hoja No. 2)</t>
  </si>
  <si>
    <t xml:space="preserve">        Espacio reservado para la DIAN </t>
  </si>
  <si>
    <t>Hoja No. 2</t>
  </si>
  <si>
    <t>de</t>
  </si>
  <si>
    <t>Hoja No. 3</t>
  </si>
  <si>
    <t>Pagina</t>
  </si>
  <si>
    <t xml:space="preserve">           4. Número de formulario</t>
  </si>
  <si>
    <t xml:space="preserve">  122. Departamento</t>
  </si>
  <si>
    <t>123. Municipio</t>
  </si>
  <si>
    <r>
      <rPr>
        <sz val="6"/>
        <color rgb="FF231F20"/>
        <rFont val="Arial"/>
        <family val="2"/>
      </rPr>
      <t>Base gravable</t>
    </r>
    <r>
      <rPr>
        <sz val="6"/>
        <rFont val="Arial"/>
        <family val="2"/>
      </rPr>
      <t xml:space="preserve"> ICA</t>
    </r>
  </si>
  <si>
    <t>Ingresos brutos anuales en este municipio o distrito</t>
  </si>
  <si>
    <t xml:space="preserve">Total ingresos gravables anueales en este municipio o distrito </t>
  </si>
  <si>
    <t>131. Código CIIU</t>
  </si>
  <si>
    <t>132. Ingresos gravados</t>
  </si>
  <si>
    <t>133. Tarifa (por mil)</t>
  </si>
  <si>
    <t>134. Impuesto</t>
  </si>
  <si>
    <t>Actividad 15</t>
  </si>
  <si>
    <t>Actividad 16</t>
  </si>
  <si>
    <t>Total  impuesto de industria y comercio consolidado anual</t>
  </si>
  <si>
    <t>Exención o exoneración sobre el impuesto</t>
  </si>
  <si>
    <t>Otros beneficios e incentivos</t>
  </si>
  <si>
    <t>Retenciones o autorretenciones a título de ICA practicadas antes de pertenecer al Régimen SIMPLE</t>
  </si>
  <si>
    <t>Saldo a favor solicitado en el municipio o distrito</t>
  </si>
  <si>
    <t>Saldo a pagar componente ICA territorial</t>
  </si>
  <si>
    <t>Sanciones por
componente
ICA territorial</t>
  </si>
  <si>
    <t>Total Saldo a pagar en el municipio o distrito</t>
  </si>
  <si>
    <t>Discriminación de actividades gravadas ICA</t>
  </si>
  <si>
    <t xml:space="preserve">    Espacio reservado para la DIAN</t>
  </si>
  <si>
    <t xml:space="preserve">        4. Número de formulario</t>
  </si>
  <si>
    <t>150. Bim 1</t>
  </si>
  <si>
    <t>152. Bim 3</t>
  </si>
  <si>
    <t>154. Bim 5</t>
  </si>
  <si>
    <t>151. Bim 2</t>
  </si>
  <si>
    <t>153. Bim 4</t>
  </si>
  <si>
    <t>155. Bim 6</t>
  </si>
  <si>
    <t>12. Cód. dirección
seccional</t>
  </si>
  <si>
    <t>Aportes al Sistema General de Pensiones a
cargo del empleador</t>
  </si>
  <si>
    <t>0,5% ingresos por ventas y servicios con
medios de pagos electrónicos</t>
  </si>
  <si>
    <t>Impuesto nacional al consumo de comidas y
bebidas efectivamente pagado</t>
  </si>
  <si>
    <t>Ingresos por ganancias ocasionales del país y
del exterior</t>
  </si>
  <si>
    <t>Saldo a favor por ganancias ocasionales
declaración año anterior</t>
  </si>
  <si>
    <t>Por extemporaneidad por impuesto de GO</t>
  </si>
  <si>
    <t>Ajustes mayores valores impuesto nacional al consumo de comidas y bebidas</t>
  </si>
  <si>
    <t>Total Ingresos brutos sin incluir ganancias
 ocasionales</t>
  </si>
  <si>
    <t xml:space="preserve"> </t>
  </si>
  <si>
    <t>Retenciones y autorretenciones a título del impuesto de renta
practicadas ANTES de inscribirse al Régimen SIMPLE.</t>
  </si>
  <si>
    <t xml:space="preserve">Anticipo de renta liquidado en el año gravable
anterior </t>
  </si>
  <si>
    <t>Ingresos gravados con impuesto nacional al
consumo de comidas y bebidas</t>
  </si>
  <si>
    <t xml:space="preserve"> 29, Pasivos en el
país y en el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</si>
</sst>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_-;\-* #,##0_-;_-* &quot;-&quot;??_-;_-@_-"/>
    <numFmt numFmtId="166" formatCode="&quot;$&quot;#,##0.00"/>
    <numFmt numFmtId="167" formatCode="&quot;$&quot;\ #,##0"/>
    <numFmt numFmtId="168" formatCode="_ &quot;$&quot;\ * #,##0_ ;_ &quot;$&quot;\ * \-#,##0_ ;_ &quot;$&quot;\ * &quot;-&quot;??_ ;_ @_ "/>
    <numFmt numFmtId="169" formatCode="_-&quot;$&quot;* #,##0_-;\-&quot;$&quot;* #,##0_-;_-&quot;$&quot;* &quot;-&quot;??_-;_-@_-"/>
    <numFmt numFmtId="170" formatCode="_ * #,##0.00_ ;_ * \-#,##0.00_ ;_ * &quot;-&quot;??_ ;_ @_ "/>
    <numFmt numFmtId="171" formatCode="_ * #,##0_ ;_ * \-#,##0_ ;_ * &quot;-&quot;_ ;_ @_ "/>
    <numFmt numFmtId="172" formatCode="#,##0_ ;\-#,##0\ "/>
    <numFmt numFmtId="173" formatCode="_ * #,##0_ ;_ * \-#,##0_ ;_ * &quot;-&quot;??_ ;_ @_ "/>
    <numFmt numFmtId="174" formatCode="0.0%"/>
  </numFmts>
  <fonts count="65">
    <font>
      <sz val="10"/>
      <color rgb="FF000000"/>
      <name val="Times New Roman"/>
      <charset val="204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1"/>
      <color theme="1" tint="0.499984740745262"/>
      <name val="Calibri"/>
      <family val="2"/>
    </font>
    <font>
      <b/>
      <sz val="11"/>
      <color theme="1" tint="0.499984740745262"/>
      <name val="Calibri"/>
      <family val="2"/>
      <scheme val="minor"/>
    </font>
    <font>
      <sz val="8"/>
      <name val="HGW Font SM8"/>
      <charset val="1"/>
    </font>
    <font>
      <sz val="10"/>
      <color theme="1"/>
      <name val="MS Sans Serif"/>
    </font>
    <font>
      <sz val="10"/>
      <color theme="1"/>
      <name val="MS Sans Serif"/>
      <family val="2"/>
    </font>
    <font>
      <sz val="11"/>
      <color theme="1"/>
      <name val="Calibri"/>
      <family val="2"/>
    </font>
    <font>
      <b/>
      <sz val="10"/>
      <color theme="1" tint="0.499984740745262"/>
      <name val="MS Sans Serif"/>
    </font>
    <font>
      <sz val="10"/>
      <name val="MS Sans Serif"/>
    </font>
    <font>
      <b/>
      <sz val="12"/>
      <color theme="1"/>
      <name val="Calibri"/>
      <family val="2"/>
      <scheme val="minor"/>
    </font>
    <font>
      <i/>
      <sz val="10"/>
      <name val="Arial"/>
      <family val="2"/>
    </font>
    <font>
      <b/>
      <i/>
      <sz val="10"/>
      <color theme="0"/>
      <name val="Arial"/>
      <family val="2"/>
    </font>
    <font>
      <b/>
      <i/>
      <sz val="10"/>
      <name val="Arial"/>
      <family val="2"/>
    </font>
    <font>
      <i/>
      <sz val="10"/>
      <name val="Tahoma"/>
      <family val="2"/>
    </font>
    <font>
      <b/>
      <i/>
      <sz val="10"/>
      <color theme="0"/>
      <name val="Tahoma"/>
      <family val="2"/>
    </font>
    <font>
      <i/>
      <sz val="9"/>
      <name val="Tahoma"/>
      <family val="2"/>
    </font>
    <font>
      <sz val="12"/>
      <name val="Arial"/>
      <family val="2"/>
    </font>
    <font>
      <b/>
      <sz val="10"/>
      <color theme="1" tint="0.499984740745262"/>
      <name val="Times New Roman"/>
      <family val="1"/>
    </font>
    <font>
      <sz val="10"/>
      <color theme="1"/>
      <name val="Times New Roman"/>
      <family val="1"/>
    </font>
    <font>
      <sz val="10"/>
      <color indexed="1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Times New Roman"/>
      <family val="1"/>
    </font>
    <font>
      <b/>
      <sz val="10"/>
      <color rgb="FF231F20"/>
      <name val="Arial"/>
      <family val="2"/>
    </font>
    <font>
      <b/>
      <sz val="38"/>
      <name val="Arial"/>
      <family val="2"/>
    </font>
    <font>
      <b/>
      <u/>
      <sz val="13"/>
      <name val="Century Gothic"/>
      <family val="2"/>
    </font>
    <font>
      <sz val="7"/>
      <color rgb="FF231F20"/>
      <name val="Arial"/>
      <family val="2"/>
    </font>
    <font>
      <b/>
      <sz val="6"/>
      <color rgb="FF231F20"/>
      <name val="Arial"/>
      <family val="2"/>
    </font>
    <font>
      <sz val="6"/>
      <color rgb="FF231F20"/>
      <name val="Arial"/>
      <family val="2"/>
    </font>
    <font>
      <b/>
      <sz val="7"/>
      <color rgb="FF231F20"/>
      <name val="Arial"/>
      <family val="2"/>
    </font>
    <font>
      <sz val="9"/>
      <color rgb="FF000000"/>
      <name val="Arial"/>
      <family val="2"/>
    </font>
    <font>
      <sz val="9"/>
      <color indexed="9"/>
      <name val="Arial"/>
      <family val="2"/>
    </font>
    <font>
      <b/>
      <sz val="9"/>
      <color indexed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6"/>
      <name val="Arial"/>
      <family val="2"/>
    </font>
    <font>
      <b/>
      <sz val="16"/>
      <color rgb="FF000000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color rgb="FF231F2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8"/>
      <color rgb="FF231F20"/>
      <name val="Arial"/>
      <family val="2"/>
    </font>
    <font>
      <b/>
      <sz val="8"/>
      <color rgb="FF000000"/>
      <name val="Arial"/>
      <family val="2"/>
    </font>
    <font>
      <b/>
      <sz val="9"/>
      <color rgb="FFFF0000"/>
      <name val="Arial"/>
      <family val="2"/>
    </font>
    <font>
      <b/>
      <u/>
      <sz val="13"/>
      <name val="Arial"/>
      <family val="2"/>
    </font>
    <font>
      <b/>
      <sz val="9"/>
      <color theme="1"/>
      <name val="Arial"/>
      <family val="2"/>
    </font>
    <font>
      <sz val="7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1F4F7"/>
      </patternFill>
    </fill>
    <fill>
      <patternFill patternType="solid">
        <fgColor theme="0" tint="-0.249977111117893"/>
        <bgColor indexed="64"/>
      </patternFill>
    </fill>
  </fills>
  <borders count="142">
    <border>
      <left/>
      <right/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2C475C"/>
      </right>
      <top/>
      <bottom/>
      <diagonal/>
    </border>
    <border>
      <left style="thin">
        <color rgb="FF2C475C"/>
      </left>
      <right style="thin">
        <color rgb="FF2C475C"/>
      </right>
      <top/>
      <bottom/>
      <diagonal/>
    </border>
    <border>
      <left style="thin">
        <color rgb="FF2C475C"/>
      </left>
      <right/>
      <top/>
      <bottom style="thin">
        <color rgb="FF2C475C"/>
      </bottom>
      <diagonal/>
    </border>
    <border>
      <left/>
      <right/>
      <top/>
      <bottom style="thin">
        <color rgb="FF2C475C"/>
      </bottom>
      <diagonal/>
    </border>
    <border>
      <left/>
      <right style="thin">
        <color rgb="FF2C475C"/>
      </right>
      <top/>
      <bottom style="thin">
        <color rgb="FF2C475C"/>
      </bottom>
      <diagonal/>
    </border>
    <border>
      <left style="thin">
        <color rgb="FF2C475C"/>
      </left>
      <right/>
      <top style="thin">
        <color rgb="FF2C475C"/>
      </top>
      <bottom/>
      <diagonal/>
    </border>
    <border>
      <left/>
      <right/>
      <top style="thin">
        <color rgb="FF2C475C"/>
      </top>
      <bottom/>
      <diagonal/>
    </border>
    <border>
      <left/>
      <right style="thin">
        <color rgb="FF2C475C"/>
      </right>
      <top style="thin">
        <color rgb="FF2C475C"/>
      </top>
      <bottom/>
      <diagonal/>
    </border>
    <border>
      <left style="thin">
        <color rgb="FF2C475C"/>
      </left>
      <right style="thin">
        <color rgb="FF2C475C"/>
      </right>
      <top style="thin">
        <color rgb="FF2C475C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rgb="FF2C475C"/>
      </left>
      <right/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rgb="FF2C475C"/>
      </left>
      <right/>
      <top style="thin">
        <color theme="1"/>
      </top>
      <bottom/>
      <diagonal/>
    </border>
    <border>
      <left style="thin">
        <color rgb="FF2C475C"/>
      </left>
      <right style="thin">
        <color rgb="FF2C475C"/>
      </right>
      <top/>
      <bottom style="thin">
        <color rgb="FF2C475C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theme="1"/>
      </right>
      <top/>
      <bottom style="thin">
        <color rgb="FF2C475C"/>
      </bottom>
      <diagonal/>
    </border>
    <border>
      <left style="thin">
        <color rgb="FF284F70"/>
      </left>
      <right/>
      <top/>
      <bottom/>
      <diagonal/>
    </border>
    <border>
      <left/>
      <right style="thin">
        <color rgb="FF284F70"/>
      </right>
      <top/>
      <bottom/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/>
      <right/>
      <top style="medium">
        <color theme="4" tint="-0.249977111117893"/>
      </top>
      <bottom style="medium">
        <color theme="4" tint="-0.24994659260841701"/>
      </bottom>
      <diagonal/>
    </border>
    <border>
      <left/>
      <right style="medium">
        <color theme="4" tint="-0.249977111117893"/>
      </right>
      <top/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4659260841701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4659260841701"/>
      </bottom>
      <diagonal/>
    </border>
    <border>
      <left style="thin">
        <color rgb="FF284F70"/>
      </left>
      <right/>
      <top style="medium">
        <color theme="4" tint="-0.249977111117893"/>
      </top>
      <bottom style="medium">
        <color theme="4" tint="-0.24994659260841701"/>
      </bottom>
      <diagonal/>
    </border>
    <border>
      <left style="thin">
        <color rgb="FF284F70"/>
      </left>
      <right style="medium">
        <color theme="4" tint="-0.249977111117893"/>
      </right>
      <top/>
      <bottom/>
      <diagonal/>
    </border>
    <border>
      <left style="thin">
        <color rgb="FF284F70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rgb="FF284F70"/>
      </right>
      <top/>
      <bottom/>
      <diagonal/>
    </border>
    <border>
      <left style="medium">
        <color theme="4" tint="-0.249977111117893"/>
      </left>
      <right style="thin">
        <color rgb="FF284F70"/>
      </right>
      <top/>
      <bottom style="medium">
        <color theme="4" tint="-0.249977111117893"/>
      </bottom>
      <diagonal/>
    </border>
    <border>
      <left style="thin">
        <color rgb="FF284F70"/>
      </left>
      <right/>
      <top style="medium">
        <color theme="4" tint="-0.249977111117893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4659260841701"/>
      </top>
      <bottom/>
      <diagonal/>
    </border>
    <border>
      <left style="medium">
        <color theme="4" tint="-0.249977111117893"/>
      </left>
      <right/>
      <top style="medium">
        <color theme="4" tint="-0.24994659260841701"/>
      </top>
      <bottom/>
      <diagonal/>
    </border>
    <border>
      <left/>
      <right style="medium">
        <color theme="4" tint="-0.249977111117893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/>
      <right style="medium">
        <color indexed="64"/>
      </right>
      <top style="medium">
        <color theme="4" tint="-0.24994659260841701"/>
      </top>
      <bottom/>
      <diagonal/>
    </border>
    <border>
      <left/>
      <right style="thin">
        <color theme="1"/>
      </right>
      <top style="medium">
        <color theme="4" tint="-0.24994659260841701"/>
      </top>
      <bottom/>
      <diagonal/>
    </border>
    <border>
      <left style="thin">
        <color theme="1"/>
      </left>
      <right/>
      <top style="medium">
        <color theme="4" tint="-0.24994659260841701"/>
      </top>
      <bottom/>
      <diagonal/>
    </border>
    <border>
      <left/>
      <right style="thin">
        <color theme="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 style="thin">
        <color theme="1"/>
      </left>
      <right style="thin">
        <color theme="1"/>
      </right>
      <top style="medium">
        <color theme="4" tint="-0.24994659260841701"/>
      </top>
      <bottom/>
      <diagonal/>
    </border>
    <border>
      <left style="thin">
        <color theme="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thin">
        <color theme="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thin">
        <color rgb="FF2C475C"/>
      </right>
      <top/>
      <bottom/>
      <diagonal/>
    </border>
    <border>
      <left style="thin">
        <color rgb="FF2C475C"/>
      </left>
      <right/>
      <top/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thin">
        <color theme="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rgb="FF2C475C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thin">
        <color rgb="FF2C475C"/>
      </bottom>
      <diagonal/>
    </border>
    <border>
      <left/>
      <right style="thin">
        <color rgb="FF2C475C"/>
      </right>
      <top style="medium">
        <color theme="4" tint="-0.24994659260841701"/>
      </top>
      <bottom/>
      <diagonal/>
    </border>
    <border>
      <left/>
      <right style="thin">
        <color indexed="64"/>
      </right>
      <top/>
      <bottom style="medium">
        <color theme="4" tint="-0.24994659260841701"/>
      </bottom>
      <diagonal/>
    </border>
    <border>
      <left/>
      <right style="medium">
        <color indexed="64"/>
      </right>
      <top/>
      <bottom style="medium">
        <color theme="4" tint="-0.24994659260841701"/>
      </bottom>
      <diagonal/>
    </border>
    <border>
      <left/>
      <right style="thin">
        <color indexed="64"/>
      </right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thin">
        <color rgb="FF2C475C"/>
      </top>
      <bottom/>
      <diagonal/>
    </border>
    <border>
      <left/>
      <right style="medium">
        <color theme="4" tint="-0.24994659260841701"/>
      </right>
      <top/>
      <bottom style="thin">
        <color rgb="FF2C475C"/>
      </bottom>
      <diagonal/>
    </border>
    <border>
      <left style="thin">
        <color rgb="FF2C475C"/>
      </left>
      <right style="medium">
        <color theme="4" tint="-0.24994659260841701"/>
      </right>
      <top style="thin">
        <color rgb="FF2C475C"/>
      </top>
      <bottom/>
      <diagonal/>
    </border>
    <border>
      <left style="thin">
        <color rgb="FF2C475C"/>
      </left>
      <right style="thin">
        <color rgb="FF2C475C"/>
      </right>
      <top/>
      <bottom style="medium">
        <color theme="4" tint="-0.24994659260841701"/>
      </bottom>
      <diagonal/>
    </border>
    <border>
      <left style="thin">
        <color rgb="FF2C475C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/>
      <right style="thin">
        <color rgb="FF2C475C"/>
      </right>
      <top/>
      <bottom style="medium">
        <color theme="4" tint="-0.24994659260841701"/>
      </bottom>
      <diagonal/>
    </border>
    <border>
      <left/>
      <right style="medium">
        <color indexed="64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rgb="FF2C475C"/>
      </left>
      <right style="thin">
        <color rgb="FF2C475C"/>
      </right>
      <top style="medium">
        <color theme="4" tint="-0.24994659260841701"/>
      </top>
      <bottom/>
      <diagonal/>
    </border>
    <border>
      <left style="thin">
        <color indexed="64"/>
      </left>
      <right style="thin">
        <color indexed="64"/>
      </right>
      <top style="medium">
        <color theme="4" tint="-0.2499465926084170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2C475C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thin">
        <color rgb="FF2C475C"/>
      </left>
      <right style="medium">
        <color theme="4" tint="-0.24994659260841701"/>
      </right>
      <top/>
      <bottom/>
      <diagonal/>
    </border>
    <border>
      <left style="medium">
        <color auto="1"/>
      </left>
      <right/>
      <top/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thin">
        <color indexed="17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indexed="17"/>
      </top>
      <bottom/>
      <diagonal/>
    </border>
    <border>
      <left style="medium">
        <color theme="4" tint="-0.24994659260841701"/>
      </left>
      <right style="thin">
        <color indexed="64"/>
      </right>
      <top style="medium">
        <color theme="4" tint="-0.24994659260841701"/>
      </top>
      <bottom/>
      <diagonal/>
    </border>
    <border>
      <left style="thin">
        <color indexed="64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thin">
        <color indexed="64"/>
      </right>
      <top/>
      <bottom style="medium">
        <color theme="4" tint="-0.24994659260841701"/>
      </bottom>
      <diagonal/>
    </border>
    <border>
      <left style="thin">
        <color indexed="64"/>
      </left>
      <right style="thin">
        <color indexed="64"/>
      </right>
      <top/>
      <bottom style="medium">
        <color theme="4" tint="-0.24994659260841701"/>
      </bottom>
      <diagonal/>
    </border>
    <border>
      <left style="thin">
        <color indexed="64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/>
      <bottom style="medium">
        <color theme="4" tint="-0.249977111117893"/>
      </bottom>
      <diagonal/>
    </border>
    <border>
      <left/>
      <right style="medium">
        <color theme="4" tint="-0.24994659260841701"/>
      </right>
      <top/>
      <bottom style="medium">
        <color theme="4" tint="-0.249977111117893"/>
      </bottom>
      <diagonal/>
    </border>
    <border>
      <left style="medium">
        <color theme="4" tint="-0.24994659260841701"/>
      </left>
      <right/>
      <top style="medium">
        <color theme="4" tint="-0.249977111117893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77111117893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77111117893"/>
      </top>
      <bottom/>
      <diagonal/>
    </border>
    <border>
      <left style="thin">
        <color rgb="FF284F70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thin">
        <color rgb="FF284F70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/>
      <bottom style="medium">
        <color rgb="FF284F70"/>
      </bottom>
      <diagonal/>
    </border>
    <border>
      <left style="medium">
        <color theme="4" tint="-0.24994659260841701"/>
      </left>
      <right/>
      <top/>
      <bottom style="medium">
        <color rgb="FF284F70"/>
      </bottom>
      <diagonal/>
    </border>
    <border>
      <left/>
      <right style="medium">
        <color theme="4" tint="-0.24994659260841701"/>
      </right>
      <top/>
      <bottom style="medium">
        <color rgb="FF284F70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/>
      <diagonal/>
    </border>
    <border>
      <left/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 style="medium">
        <color theme="3" tint="-0.24994659260841701"/>
      </right>
      <top/>
      <bottom style="medium">
        <color theme="3" tint="-0.24994659260841701"/>
      </bottom>
      <diagonal/>
    </border>
  </borders>
  <cellStyleXfs count="11">
    <xf numFmtId="0" fontId="0" fillId="0" borderId="0"/>
    <xf numFmtId="164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19" fillId="0" borderId="0"/>
    <xf numFmtId="0" fontId="27" fillId="0" borderId="0"/>
    <xf numFmtId="0" fontId="19" fillId="0" borderId="0"/>
    <xf numFmtId="0" fontId="8" fillId="0" borderId="0"/>
    <xf numFmtId="170" fontId="8" fillId="0" borderId="0" applyFont="0" applyFill="0" applyBorder="0" applyAlignment="0" applyProtection="0"/>
    <xf numFmtId="171" fontId="8" fillId="0" borderId="0" applyFont="0" applyFill="0" applyBorder="0" applyAlignment="0" applyProtection="0"/>
  </cellStyleXfs>
  <cellXfs count="821">
    <xf numFmtId="0" fontId="0" fillId="0" borderId="0" xfId="0" applyAlignment="1">
      <alignment horizontal="left" vertical="top"/>
    </xf>
    <xf numFmtId="0" fontId="0" fillId="0" borderId="0" xfId="0"/>
    <xf numFmtId="0" fontId="9" fillId="0" borderId="0" xfId="4" applyFont="1" applyAlignment="1">
      <alignment horizontal="centerContinuous" vertical="center"/>
    </xf>
    <xf numFmtId="0" fontId="10" fillId="0" borderId="0" xfId="4" applyFont="1" applyAlignment="1">
      <alignment horizontal="centerContinuous" vertical="center"/>
    </xf>
    <xf numFmtId="3" fontId="10" fillId="0" borderId="0" xfId="4" applyNumberFormat="1" applyFont="1" applyAlignment="1">
      <alignment horizontal="centerContinuous" vertical="center"/>
    </xf>
    <xf numFmtId="0" fontId="11" fillId="0" borderId="0" xfId="4" applyFont="1"/>
    <xf numFmtId="0" fontId="10" fillId="0" borderId="0" xfId="4" applyFont="1" applyAlignment="1">
      <alignment horizontal="center"/>
    </xf>
    <xf numFmtId="3" fontId="10" fillId="0" borderId="0" xfId="4" applyNumberFormat="1" applyFont="1" applyAlignment="1">
      <alignment horizontal="center"/>
    </xf>
    <xf numFmtId="0" fontId="11" fillId="0" borderId="0" xfId="4" applyFont="1" applyAlignment="1">
      <alignment horizontal="center"/>
    </xf>
    <xf numFmtId="0" fontId="10" fillId="0" borderId="2" xfId="4" applyFont="1" applyBorder="1"/>
    <xf numFmtId="0" fontId="10" fillId="0" borderId="3" xfId="4" applyFont="1" applyBorder="1"/>
    <xf numFmtId="0" fontId="10" fillId="0" borderId="5" xfId="4" applyFont="1" applyBorder="1"/>
    <xf numFmtId="3" fontId="11" fillId="0" borderId="0" xfId="4" applyNumberFormat="1" applyFont="1"/>
    <xf numFmtId="3" fontId="11" fillId="0" borderId="6" xfId="4" applyNumberFormat="1" applyFont="1" applyBorder="1"/>
    <xf numFmtId="0" fontId="11" fillId="0" borderId="5" xfId="4" applyFont="1" applyBorder="1"/>
    <xf numFmtId="0" fontId="12" fillId="0" borderId="1" xfId="0" applyFont="1" applyBorder="1" applyAlignment="1">
      <alignment horizontal="left" indent="3"/>
    </xf>
    <xf numFmtId="3" fontId="11" fillId="0" borderId="0" xfId="4" applyNumberFormat="1" applyFont="1" applyAlignment="1">
      <alignment vertical="center" wrapText="1"/>
    </xf>
    <xf numFmtId="0" fontId="11" fillId="0" borderId="6" xfId="4" applyFont="1" applyBorder="1"/>
    <xf numFmtId="0" fontId="13" fillId="0" borderId="0" xfId="0" applyFont="1" applyAlignment="1">
      <alignment horizontal="left" indent="3"/>
    </xf>
    <xf numFmtId="0" fontId="14" fillId="0" borderId="0" xfId="4" applyFont="1" applyAlignment="1">
      <alignment horizontal="left" vertical="top" wrapText="1"/>
    </xf>
    <xf numFmtId="0" fontId="11" fillId="0" borderId="3" xfId="4" applyFont="1" applyBorder="1"/>
    <xf numFmtId="3" fontId="11" fillId="0" borderId="3" xfId="4" applyNumberFormat="1" applyFont="1" applyBorder="1"/>
    <xf numFmtId="0" fontId="11" fillId="0" borderId="4" xfId="4" applyFont="1" applyBorder="1"/>
    <xf numFmtId="0" fontId="15" fillId="0" borderId="1" xfId="0" applyFont="1" applyBorder="1" applyAlignment="1">
      <alignment horizontal="left" indent="2"/>
    </xf>
    <xf numFmtId="0" fontId="0" fillId="0" borderId="1" xfId="0" applyBorder="1" applyAlignment="1">
      <alignment horizontal="left" indent="4"/>
    </xf>
    <xf numFmtId="0" fontId="0" fillId="0" borderId="0" xfId="0" applyAlignment="1">
      <alignment horizontal="left" indent="4"/>
    </xf>
    <xf numFmtId="0" fontId="16" fillId="0" borderId="0" xfId="0" applyFont="1" applyAlignment="1">
      <alignment horizontal="left" indent="4"/>
    </xf>
    <xf numFmtId="0" fontId="13" fillId="0" borderId="1" xfId="0" applyFont="1" applyBorder="1" applyAlignment="1">
      <alignment horizontal="left" indent="3"/>
    </xf>
    <xf numFmtId="0" fontId="17" fillId="0" borderId="1" xfId="0" applyFont="1" applyBorder="1" applyAlignment="1">
      <alignment horizontal="left" indent="2"/>
    </xf>
    <xf numFmtId="0" fontId="15" fillId="0" borderId="1" xfId="0" applyFont="1" applyBorder="1" applyAlignment="1">
      <alignment horizontal="left" indent="4"/>
    </xf>
    <xf numFmtId="0" fontId="0" fillId="0" borderId="1" xfId="0" applyBorder="1" applyAlignment="1">
      <alignment horizontal="left" indent="2"/>
    </xf>
    <xf numFmtId="166" fontId="11" fillId="0" borderId="0" xfId="4" applyNumberFormat="1" applyFont="1"/>
    <xf numFmtId="0" fontId="17" fillId="0" borderId="0" xfId="0" applyFont="1" applyAlignment="1">
      <alignment horizontal="left" indent="4"/>
    </xf>
    <xf numFmtId="0" fontId="10" fillId="0" borderId="0" xfId="4" applyFont="1"/>
    <xf numFmtId="3" fontId="10" fillId="0" borderId="0" xfId="4" applyNumberFormat="1" applyFont="1"/>
    <xf numFmtId="3" fontId="10" fillId="0" borderId="6" xfId="4" applyNumberFormat="1" applyFont="1" applyBorder="1"/>
    <xf numFmtId="0" fontId="18" fillId="0" borderId="1" xfId="0" applyFont="1" applyBorder="1" applyAlignment="1">
      <alignment horizontal="left" indent="3"/>
    </xf>
    <xf numFmtId="0" fontId="17" fillId="0" borderId="0" xfId="0" applyFont="1" applyAlignment="1">
      <alignment horizontal="left" indent="2"/>
    </xf>
    <xf numFmtId="0" fontId="13" fillId="0" borderId="0" xfId="0" applyFont="1" applyAlignment="1">
      <alignment horizontal="left" indent="1"/>
    </xf>
    <xf numFmtId="0" fontId="16" fillId="0" borderId="0" xfId="0" applyFont="1" applyAlignment="1">
      <alignment horizontal="left" indent="5"/>
    </xf>
    <xf numFmtId="0" fontId="10" fillId="0" borderId="7" xfId="4" applyFont="1" applyBorder="1"/>
    <xf numFmtId="0" fontId="10" fillId="0" borderId="8" xfId="4" applyFont="1" applyBorder="1"/>
    <xf numFmtId="3" fontId="10" fillId="0" borderId="8" xfId="4" applyNumberFormat="1" applyFont="1" applyBorder="1"/>
    <xf numFmtId="3" fontId="10" fillId="0" borderId="9" xfId="4" applyNumberFormat="1" applyFont="1" applyBorder="1"/>
    <xf numFmtId="3" fontId="11" fillId="0" borderId="0" xfId="4" applyNumberFormat="1" applyFont="1" applyAlignment="1">
      <alignment vertical="center"/>
    </xf>
    <xf numFmtId="3" fontId="11" fillId="0" borderId="6" xfId="4" applyNumberFormat="1" applyFont="1" applyBorder="1" applyAlignment="1">
      <alignment vertical="center"/>
    </xf>
    <xf numFmtId="0" fontId="7" fillId="4" borderId="12" xfId="0" applyFont="1" applyFill="1" applyBorder="1"/>
    <xf numFmtId="0" fontId="7" fillId="4" borderId="12" xfId="0" applyFont="1" applyFill="1" applyBorder="1" applyAlignment="1">
      <alignment horizontal="center"/>
    </xf>
    <xf numFmtId="0" fontId="0" fillId="0" borderId="12" xfId="0" applyBorder="1"/>
    <xf numFmtId="0" fontId="21" fillId="0" borderId="0" xfId="0" applyFont="1"/>
    <xf numFmtId="167" fontId="21" fillId="0" borderId="0" xfId="0" applyNumberFormat="1" applyFont="1"/>
    <xf numFmtId="3" fontId="22" fillId="5" borderId="10" xfId="0" applyNumberFormat="1" applyFont="1" applyFill="1" applyBorder="1" applyAlignment="1">
      <alignment horizontal="right"/>
    </xf>
    <xf numFmtId="3" fontId="22" fillId="5" borderId="12" xfId="0" applyNumberFormat="1" applyFont="1" applyFill="1" applyBorder="1"/>
    <xf numFmtId="0" fontId="24" fillId="0" borderId="0" xfId="0" applyFont="1"/>
    <xf numFmtId="3" fontId="24" fillId="0" borderId="0" xfId="0" applyNumberFormat="1" applyFont="1"/>
    <xf numFmtId="1" fontId="24" fillId="0" borderId="0" xfId="0" applyNumberFormat="1" applyFont="1"/>
    <xf numFmtId="168" fontId="24" fillId="0" borderId="0" xfId="1" applyNumberFormat="1" applyFont="1" applyFill="1" applyBorder="1"/>
    <xf numFmtId="0" fontId="26" fillId="0" borderId="0" xfId="0" applyFont="1"/>
    <xf numFmtId="0" fontId="25" fillId="5" borderId="12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167" fontId="24" fillId="0" borderId="12" xfId="0" applyNumberFormat="1" applyFont="1" applyBorder="1" applyAlignment="1">
      <alignment horizontal="center" vertical="center" wrapText="1"/>
    </xf>
    <xf numFmtId="165" fontId="24" fillId="0" borderId="12" xfId="2" applyNumberFormat="1" applyFont="1" applyBorder="1" applyAlignment="1">
      <alignment horizontal="center" vertical="center" wrapText="1"/>
    </xf>
    <xf numFmtId="165" fontId="23" fillId="6" borderId="0" xfId="2" applyNumberFormat="1" applyFont="1" applyFill="1"/>
    <xf numFmtId="169" fontId="0" fillId="0" borderId="12" xfId="1" applyNumberFormat="1" applyFont="1" applyBorder="1" applyAlignment="1">
      <alignment horizontal="right"/>
    </xf>
    <xf numFmtId="165" fontId="24" fillId="0" borderId="12" xfId="0" applyNumberFormat="1" applyFont="1" applyBorder="1" applyAlignment="1">
      <alignment horizontal="center" vertical="center" wrapText="1"/>
    </xf>
    <xf numFmtId="9" fontId="11" fillId="0" borderId="6" xfId="3" applyFont="1" applyFill="1" applyBorder="1"/>
    <xf numFmtId="3" fontId="10" fillId="0" borderId="0" xfId="4" applyNumberFormat="1" applyFont="1" applyAlignment="1">
      <alignment vertical="center"/>
    </xf>
    <xf numFmtId="3" fontId="10" fillId="0" borderId="6" xfId="4" applyNumberFormat="1" applyFont="1" applyBorder="1" applyAlignment="1">
      <alignment vertical="center"/>
    </xf>
    <xf numFmtId="0" fontId="28" fillId="0" borderId="1" xfId="0" applyFont="1" applyBorder="1" applyAlignment="1">
      <alignment horizontal="left" indent="1"/>
    </xf>
    <xf numFmtId="0" fontId="29" fillId="0" borderId="1" xfId="0" applyFont="1" applyBorder="1" applyAlignment="1">
      <alignment horizontal="left" indent="2"/>
    </xf>
    <xf numFmtId="0" fontId="5" fillId="0" borderId="0" xfId="0" applyFont="1"/>
    <xf numFmtId="0" fontId="1" fillId="7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0" fillId="7" borderId="0" xfId="0" applyFill="1" applyAlignment="1" applyProtection="1">
      <alignment horizontal="left"/>
      <protection locked="0"/>
    </xf>
    <xf numFmtId="0" fontId="11" fillId="0" borderId="12" xfId="4" applyFont="1" applyBorder="1" applyAlignment="1">
      <alignment horizontal="center"/>
    </xf>
    <xf numFmtId="165" fontId="11" fillId="0" borderId="12" xfId="2" applyNumberFormat="1" applyFont="1" applyFill="1" applyBorder="1" applyAlignment="1">
      <alignment horizontal="center"/>
    </xf>
    <xf numFmtId="165" fontId="11" fillId="0" borderId="12" xfId="4" applyNumberFormat="1" applyFont="1" applyBorder="1" applyAlignment="1">
      <alignment horizontal="center"/>
    </xf>
    <xf numFmtId="0" fontId="11" fillId="0" borderId="12" xfId="4" applyFont="1" applyBorder="1"/>
    <xf numFmtId="0" fontId="12" fillId="0" borderId="1" xfId="0" applyFont="1" applyBorder="1" applyAlignment="1">
      <alignment horizontal="left" indent="1"/>
    </xf>
    <xf numFmtId="174" fontId="11" fillId="0" borderId="0" xfId="3" applyNumberFormat="1" applyFont="1" applyFill="1" applyBorder="1"/>
    <xf numFmtId="43" fontId="11" fillId="0" borderId="12" xfId="4" applyNumberFormat="1" applyFont="1" applyBorder="1"/>
    <xf numFmtId="10" fontId="0" fillId="14" borderId="12" xfId="0" applyNumberFormat="1" applyFill="1" applyBorder="1" applyAlignment="1">
      <alignment horizontal="right"/>
    </xf>
    <xf numFmtId="169" fontId="0" fillId="14" borderId="12" xfId="1" applyNumberFormat="1" applyFont="1" applyFill="1" applyBorder="1" applyAlignment="1">
      <alignment horizontal="right"/>
    </xf>
    <xf numFmtId="0" fontId="39" fillId="15" borderId="42" xfId="0" applyFont="1" applyFill="1" applyBorder="1" applyAlignment="1">
      <alignment vertical="top" wrapText="1"/>
    </xf>
    <xf numFmtId="0" fontId="39" fillId="15" borderId="0" xfId="0" applyFont="1" applyFill="1" applyAlignment="1">
      <alignment vertical="top" wrapText="1"/>
    </xf>
    <xf numFmtId="0" fontId="39" fillId="15" borderId="43" xfId="0" applyFont="1" applyFill="1" applyBorder="1" applyAlignment="1">
      <alignment vertical="top" wrapText="1"/>
    </xf>
    <xf numFmtId="0" fontId="4" fillId="0" borderId="0" xfId="0" applyFont="1" applyAlignment="1">
      <alignment horizontal="left" vertical="top"/>
    </xf>
    <xf numFmtId="1" fontId="37" fillId="8" borderId="58" xfId="0" applyNumberFormat="1" applyFont="1" applyFill="1" applyBorder="1" applyAlignment="1">
      <alignment horizontal="center" vertical="top" shrinkToFit="1"/>
    </xf>
    <xf numFmtId="1" fontId="40" fillId="8" borderId="67" xfId="0" applyNumberFormat="1" applyFont="1" applyFill="1" applyBorder="1" applyAlignment="1">
      <alignment horizontal="center" vertical="top" shrinkToFit="1"/>
    </xf>
    <xf numFmtId="1" fontId="37" fillId="8" borderId="71" xfId="0" applyNumberFormat="1" applyFont="1" applyFill="1" applyBorder="1" applyAlignment="1">
      <alignment horizontal="center" vertical="top" shrinkToFit="1"/>
    </xf>
    <xf numFmtId="1" fontId="37" fillId="8" borderId="72" xfId="0" applyNumberFormat="1" applyFont="1" applyFill="1" applyBorder="1" applyAlignment="1">
      <alignment horizontal="center" vertical="top" shrinkToFit="1"/>
    </xf>
    <xf numFmtId="1" fontId="37" fillId="11" borderId="72" xfId="0" applyNumberFormat="1" applyFont="1" applyFill="1" applyBorder="1" applyAlignment="1">
      <alignment horizontal="center" vertical="top" shrinkToFit="1"/>
    </xf>
    <xf numFmtId="1" fontId="38" fillId="11" borderId="73" xfId="0" applyNumberFormat="1" applyFont="1" applyFill="1" applyBorder="1" applyAlignment="1">
      <alignment horizontal="center" vertical="top"/>
    </xf>
    <xf numFmtId="1" fontId="40" fillId="11" borderId="77" xfId="0" applyNumberFormat="1" applyFont="1" applyFill="1" applyBorder="1" applyAlignment="1">
      <alignment horizontal="center" vertical="top" shrinkToFit="1"/>
    </xf>
    <xf numFmtId="1" fontId="40" fillId="11" borderId="72" xfId="0" applyNumberFormat="1" applyFont="1" applyFill="1" applyBorder="1" applyAlignment="1">
      <alignment horizontal="center" vertical="top" shrinkToFit="1"/>
    </xf>
    <xf numFmtId="1" fontId="40" fillId="11" borderId="70" xfId="0" applyNumberFormat="1" applyFont="1" applyFill="1" applyBorder="1" applyAlignment="1">
      <alignment horizontal="center" vertical="top" shrinkToFit="1"/>
    </xf>
    <xf numFmtId="0" fontId="31" fillId="7" borderId="0" xfId="0" applyFont="1" applyFill="1" applyProtection="1">
      <protection locked="0"/>
    </xf>
    <xf numFmtId="0" fontId="41" fillId="7" borderId="0" xfId="0" applyFont="1" applyFill="1" applyProtection="1">
      <protection locked="0"/>
    </xf>
    <xf numFmtId="0" fontId="41" fillId="7" borderId="0" xfId="0" applyFont="1" applyFill="1" applyAlignment="1" applyProtection="1">
      <alignment horizontal="left"/>
      <protection locked="0"/>
    </xf>
    <xf numFmtId="0" fontId="41" fillId="7" borderId="0" xfId="0" applyFont="1" applyFill="1" applyAlignment="1" applyProtection="1">
      <alignment vertical="center"/>
      <protection locked="0"/>
    </xf>
    <xf numFmtId="0" fontId="41" fillId="8" borderId="0" xfId="0" applyFont="1" applyFill="1" applyProtection="1">
      <protection locked="0"/>
    </xf>
    <xf numFmtId="0" fontId="3" fillId="8" borderId="66" xfId="0" applyFont="1" applyFill="1" applyBorder="1" applyAlignment="1">
      <alignment horizontal="left" vertical="top" wrapText="1"/>
    </xf>
    <xf numFmtId="0" fontId="31" fillId="7" borderId="49" xfId="0" applyFont="1" applyFill="1" applyBorder="1" applyProtection="1">
      <protection locked="0"/>
    </xf>
    <xf numFmtId="0" fontId="31" fillId="7" borderId="50" xfId="0" applyFont="1" applyFill="1" applyBorder="1" applyAlignment="1" applyProtection="1">
      <alignment horizontal="center" vertical="top"/>
      <protection locked="0"/>
    </xf>
    <xf numFmtId="0" fontId="41" fillId="7" borderId="50" xfId="0" applyFont="1" applyFill="1" applyBorder="1" applyProtection="1">
      <protection locked="0"/>
    </xf>
    <xf numFmtId="0" fontId="50" fillId="7" borderId="50" xfId="0" applyFont="1" applyFill="1" applyBorder="1" applyAlignment="1" applyProtection="1">
      <alignment horizontal="center" vertical="center" wrapText="1"/>
      <protection locked="0"/>
    </xf>
    <xf numFmtId="0" fontId="43" fillId="8" borderId="44" xfId="8" applyFont="1" applyFill="1" applyBorder="1" applyAlignment="1">
      <alignment horizontal="center"/>
    </xf>
    <xf numFmtId="0" fontId="45" fillId="9" borderId="50" xfId="0" applyFont="1" applyFill="1" applyBorder="1" applyAlignment="1" applyProtection="1">
      <alignment horizontal="left"/>
      <protection locked="0"/>
    </xf>
    <xf numFmtId="0" fontId="45" fillId="9" borderId="50" xfId="0" applyFont="1" applyFill="1" applyBorder="1" applyAlignment="1" applyProtection="1">
      <alignment horizontal="center"/>
      <protection locked="0"/>
    </xf>
    <xf numFmtId="0" fontId="41" fillId="0" borderId="80" xfId="0" applyFont="1" applyBorder="1" applyAlignment="1" applyProtection="1">
      <alignment horizontal="center" vertical="center" wrapText="1"/>
      <protection locked="0"/>
    </xf>
    <xf numFmtId="0" fontId="41" fillId="13" borderId="85" xfId="0" applyFont="1" applyFill="1" applyBorder="1" applyAlignment="1" applyProtection="1">
      <alignment horizontal="center" vertical="center"/>
      <protection locked="0"/>
    </xf>
    <xf numFmtId="0" fontId="41" fillId="0" borderId="85" xfId="0" applyFont="1" applyBorder="1" applyAlignment="1" applyProtection="1">
      <alignment horizontal="center" vertical="center"/>
      <protection locked="0"/>
    </xf>
    <xf numFmtId="172" fontId="41" fillId="0" borderId="80" xfId="10" applyNumberFormat="1" applyFont="1" applyFill="1" applyBorder="1" applyAlignment="1">
      <alignment horizontal="center" vertical="center"/>
    </xf>
    <xf numFmtId="172" fontId="41" fillId="13" borderId="85" xfId="10" applyNumberFormat="1" applyFont="1" applyFill="1" applyBorder="1" applyAlignment="1">
      <alignment horizontal="center" vertical="center"/>
    </xf>
    <xf numFmtId="172" fontId="41" fillId="0" borderId="85" xfId="10" applyNumberFormat="1" applyFont="1" applyFill="1" applyBorder="1" applyAlignment="1">
      <alignment horizontal="center" vertical="center"/>
    </xf>
    <xf numFmtId="0" fontId="41" fillId="13" borderId="80" xfId="0" applyFont="1" applyFill="1" applyBorder="1" applyAlignment="1" applyProtection="1">
      <alignment horizontal="center" vertical="center"/>
      <protection locked="0"/>
    </xf>
    <xf numFmtId="0" fontId="31" fillId="0" borderId="85" xfId="0" applyFont="1" applyBorder="1" applyAlignment="1" applyProtection="1">
      <alignment horizontal="center" vertical="center"/>
      <protection locked="0"/>
    </xf>
    <xf numFmtId="0" fontId="31" fillId="0" borderId="91" xfId="0" applyFont="1" applyBorder="1" applyAlignment="1" applyProtection="1">
      <alignment horizontal="center" vertical="center"/>
      <protection locked="0"/>
    </xf>
    <xf numFmtId="0" fontId="41" fillId="13" borderId="92" xfId="0" applyFont="1" applyFill="1" applyBorder="1" applyAlignment="1" applyProtection="1">
      <alignment horizontal="center" vertical="center"/>
      <protection locked="0"/>
    </xf>
    <xf numFmtId="0" fontId="31" fillId="0" borderId="48" xfId="0" applyFont="1" applyBorder="1" applyAlignment="1" applyProtection="1">
      <alignment horizontal="center" vertical="center"/>
      <protection locked="0"/>
    </xf>
    <xf numFmtId="0" fontId="31" fillId="13" borderId="85" xfId="0" applyFont="1" applyFill="1" applyBorder="1" applyAlignment="1" applyProtection="1">
      <alignment horizontal="center" vertical="center"/>
      <protection locked="0"/>
    </xf>
    <xf numFmtId="0" fontId="41" fillId="8" borderId="85" xfId="0" applyFont="1" applyFill="1" applyBorder="1" applyAlignment="1" applyProtection="1">
      <alignment horizontal="center" vertical="center"/>
      <protection locked="0"/>
    </xf>
    <xf numFmtId="0" fontId="31" fillId="0" borderId="94" xfId="0" applyFont="1" applyBorder="1" applyAlignment="1" applyProtection="1">
      <alignment horizontal="center" vertical="center"/>
      <protection locked="0"/>
    </xf>
    <xf numFmtId="0" fontId="41" fillId="13" borderId="93" xfId="0" applyFont="1" applyFill="1" applyBorder="1" applyAlignment="1" applyProtection="1">
      <alignment horizontal="center" vertical="center"/>
      <protection locked="0"/>
    </xf>
    <xf numFmtId="0" fontId="48" fillId="8" borderId="48" xfId="0" applyFont="1" applyFill="1" applyBorder="1" applyAlignment="1" applyProtection="1">
      <alignment horizontal="center" vertical="center"/>
      <protection locked="0"/>
    </xf>
    <xf numFmtId="0" fontId="41" fillId="13" borderId="0" xfId="0" applyFont="1" applyFill="1" applyAlignment="1" applyProtection="1">
      <alignment horizontal="center" vertical="center"/>
      <protection locked="0"/>
    </xf>
    <xf numFmtId="0" fontId="41" fillId="12" borderId="0" xfId="0" applyFont="1" applyFill="1" applyProtection="1">
      <protection locked="0"/>
    </xf>
    <xf numFmtId="0" fontId="41" fillId="13" borderId="0" xfId="0" applyFont="1" applyFill="1" applyAlignment="1" applyProtection="1">
      <alignment vertical="center" wrapText="1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1" fillId="12" borderId="0" xfId="0" applyFont="1" applyFill="1" applyAlignment="1" applyProtection="1">
      <alignment vertical="center"/>
      <protection locked="0"/>
    </xf>
    <xf numFmtId="0" fontId="41" fillId="13" borderId="0" xfId="0" applyFont="1" applyFill="1" applyAlignment="1" applyProtection="1">
      <alignment vertical="center"/>
      <protection locked="0"/>
    </xf>
    <xf numFmtId="0" fontId="41" fillId="13" borderId="0" xfId="0" applyFont="1" applyFill="1" applyAlignment="1">
      <alignment vertical="center"/>
    </xf>
    <xf numFmtId="0" fontId="41" fillId="7" borderId="50" xfId="0" applyFont="1" applyFill="1" applyBorder="1" applyAlignment="1" applyProtection="1">
      <alignment horizontal="left" vertical="center"/>
      <protection locked="0"/>
    </xf>
    <xf numFmtId="0" fontId="41" fillId="7" borderId="51" xfId="0" applyFont="1" applyFill="1" applyBorder="1" applyAlignment="1" applyProtection="1">
      <alignment horizontal="left" vertical="center"/>
      <protection locked="0"/>
    </xf>
    <xf numFmtId="0" fontId="41" fillId="13" borderId="52" xfId="0" applyFont="1" applyFill="1" applyBorder="1" applyAlignment="1" applyProtection="1">
      <alignment vertical="center"/>
      <protection locked="0"/>
    </xf>
    <xf numFmtId="0" fontId="47" fillId="13" borderId="0" xfId="0" applyFont="1" applyFill="1" applyAlignment="1" applyProtection="1">
      <alignment vertical="center" wrapText="1"/>
      <protection locked="0"/>
    </xf>
    <xf numFmtId="0" fontId="31" fillId="13" borderId="52" xfId="0" applyFont="1" applyFill="1" applyBorder="1" applyAlignment="1" applyProtection="1">
      <alignment vertical="center" textRotation="90"/>
      <protection locked="0"/>
    </xf>
    <xf numFmtId="0" fontId="31" fillId="13" borderId="0" xfId="0" applyFont="1" applyFill="1" applyAlignment="1" applyProtection="1">
      <alignment vertical="center" textRotation="90"/>
      <protection locked="0"/>
    </xf>
    <xf numFmtId="0" fontId="41" fillId="8" borderId="44" xfId="0" applyFont="1" applyFill="1" applyBorder="1" applyAlignment="1" applyProtection="1">
      <alignment vertical="center"/>
      <protection locked="0"/>
    </xf>
    <xf numFmtId="0" fontId="41" fillId="10" borderId="0" xfId="0" applyFont="1" applyFill="1" applyAlignment="1" applyProtection="1">
      <alignment vertical="center"/>
      <protection locked="0"/>
    </xf>
    <xf numFmtId="0" fontId="41" fillId="10" borderId="53" xfId="0" applyFont="1" applyFill="1" applyBorder="1" applyAlignment="1" applyProtection="1">
      <alignment vertical="center"/>
      <protection locked="0"/>
    </xf>
    <xf numFmtId="0" fontId="41" fillId="10" borderId="50" xfId="0" applyFont="1" applyFill="1" applyBorder="1" applyAlignment="1" applyProtection="1">
      <alignment vertical="center"/>
      <protection locked="0"/>
    </xf>
    <xf numFmtId="0" fontId="41" fillId="10" borderId="51" xfId="0" applyFont="1" applyFill="1" applyBorder="1" applyAlignment="1" applyProtection="1">
      <alignment vertical="center"/>
      <protection locked="0"/>
    </xf>
    <xf numFmtId="0" fontId="41" fillId="10" borderId="55" xfId="0" applyFont="1" applyFill="1" applyBorder="1" applyAlignment="1" applyProtection="1">
      <alignment vertical="center"/>
      <protection locked="0"/>
    </xf>
    <xf numFmtId="0" fontId="41" fillId="10" borderId="56" xfId="0" applyFont="1" applyFill="1" applyBorder="1" applyAlignment="1" applyProtection="1">
      <alignment vertical="center"/>
      <protection locked="0"/>
    </xf>
    <xf numFmtId="0" fontId="41" fillId="10" borderId="49" xfId="0" applyFont="1" applyFill="1" applyBorder="1" applyAlignment="1" applyProtection="1">
      <alignment vertical="center"/>
      <protection locked="0"/>
    </xf>
    <xf numFmtId="0" fontId="41" fillId="10" borderId="52" xfId="0" applyFont="1" applyFill="1" applyBorder="1" applyAlignment="1" applyProtection="1">
      <alignment vertical="center"/>
      <protection locked="0"/>
    </xf>
    <xf numFmtId="0" fontId="41" fillId="10" borderId="54" xfId="0" applyFont="1" applyFill="1" applyBorder="1" applyAlignment="1" applyProtection="1">
      <alignment vertical="center"/>
      <protection locked="0"/>
    </xf>
    <xf numFmtId="3" fontId="46" fillId="8" borderId="56" xfId="0" applyNumberFormat="1" applyFont="1" applyFill="1" applyBorder="1" applyAlignment="1" applyProtection="1">
      <alignment vertical="top"/>
      <protection locked="0"/>
    </xf>
    <xf numFmtId="3" fontId="46" fillId="8" borderId="48" xfId="0" applyNumberFormat="1" applyFont="1" applyFill="1" applyBorder="1" applyAlignment="1" applyProtection="1">
      <alignment vertical="top"/>
      <protection locked="0"/>
    </xf>
    <xf numFmtId="0" fontId="41" fillId="13" borderId="50" xfId="0" applyFont="1" applyFill="1" applyBorder="1" applyAlignment="1" applyProtection="1">
      <alignment vertical="center"/>
      <protection locked="0"/>
    </xf>
    <xf numFmtId="0" fontId="41" fillId="12" borderId="50" xfId="0" applyFont="1" applyFill="1" applyBorder="1" applyAlignment="1" applyProtection="1">
      <alignment vertical="center"/>
      <protection locked="0"/>
    </xf>
    <xf numFmtId="0" fontId="41" fillId="12" borderId="51" xfId="0" applyFont="1" applyFill="1" applyBorder="1" applyAlignment="1" applyProtection="1">
      <alignment vertical="center"/>
      <protection locked="0"/>
    </xf>
    <xf numFmtId="0" fontId="41" fillId="12" borderId="53" xfId="0" applyFont="1" applyFill="1" applyBorder="1" applyAlignment="1" applyProtection="1">
      <alignment vertical="center"/>
      <protection locked="0"/>
    </xf>
    <xf numFmtId="0" fontId="32" fillId="8" borderId="85" xfId="0" applyFont="1" applyFill="1" applyBorder="1" applyAlignment="1" applyProtection="1">
      <alignment horizontal="center" vertical="center"/>
      <protection locked="0"/>
    </xf>
    <xf numFmtId="0" fontId="32" fillId="16" borderId="85" xfId="0" applyFont="1" applyFill="1" applyBorder="1" applyAlignment="1" applyProtection="1">
      <alignment horizontal="center" vertical="center"/>
      <protection locked="0"/>
    </xf>
    <xf numFmtId="0" fontId="31" fillId="8" borderId="112" xfId="0" applyFont="1" applyFill="1" applyBorder="1" applyAlignment="1" applyProtection="1">
      <alignment horizontal="center" vertical="center"/>
      <protection locked="0"/>
    </xf>
    <xf numFmtId="0" fontId="41" fillId="9" borderId="85" xfId="0" applyFont="1" applyFill="1" applyBorder="1" applyAlignment="1" applyProtection="1">
      <alignment horizontal="center" vertical="center"/>
      <protection locked="0"/>
    </xf>
    <xf numFmtId="0" fontId="48" fillId="9" borderId="48" xfId="0" applyFont="1" applyFill="1" applyBorder="1" applyAlignment="1" applyProtection="1">
      <alignment horizontal="center" vertical="center"/>
      <protection locked="0"/>
    </xf>
    <xf numFmtId="0" fontId="31" fillId="13" borderId="80" xfId="0" applyFont="1" applyFill="1" applyBorder="1" applyAlignment="1" applyProtection="1">
      <alignment horizontal="center" vertical="center"/>
      <protection locked="0"/>
    </xf>
    <xf numFmtId="0" fontId="31" fillId="9" borderId="48" xfId="0" applyFont="1" applyFill="1" applyBorder="1" applyAlignment="1" applyProtection="1">
      <alignment horizontal="center" vertical="center"/>
      <protection locked="0"/>
    </xf>
    <xf numFmtId="0" fontId="48" fillId="12" borderId="80" xfId="0" applyFont="1" applyFill="1" applyBorder="1" applyAlignment="1" applyProtection="1">
      <alignment horizontal="center" vertical="center"/>
      <protection locked="0"/>
    </xf>
    <xf numFmtId="0" fontId="48" fillId="13" borderId="85" xfId="0" applyFont="1" applyFill="1" applyBorder="1" applyAlignment="1" applyProtection="1">
      <alignment horizontal="center" vertical="center"/>
      <protection locked="0"/>
    </xf>
    <xf numFmtId="0" fontId="41" fillId="13" borderId="93" xfId="0" applyFont="1" applyFill="1" applyBorder="1" applyAlignment="1" applyProtection="1">
      <alignment horizontal="center" vertical="center" wrapText="1"/>
      <protection locked="0"/>
    </xf>
    <xf numFmtId="0" fontId="48" fillId="8" borderId="94" xfId="0" applyFont="1" applyFill="1" applyBorder="1" applyAlignment="1" applyProtection="1">
      <alignment horizontal="center" vertical="center"/>
      <protection locked="0"/>
    </xf>
    <xf numFmtId="0" fontId="31" fillId="13" borderId="93" xfId="0" applyFont="1" applyFill="1" applyBorder="1" applyAlignment="1" applyProtection="1">
      <alignment horizontal="center" vertical="center"/>
      <protection locked="0"/>
    </xf>
    <xf numFmtId="0" fontId="31" fillId="8" borderId="48" xfId="0" applyFont="1" applyFill="1" applyBorder="1" applyAlignment="1" applyProtection="1">
      <alignment horizontal="center" vertical="center"/>
      <protection locked="0"/>
    </xf>
    <xf numFmtId="0" fontId="31" fillId="8" borderId="85" xfId="0" applyFont="1" applyFill="1" applyBorder="1" applyAlignment="1" applyProtection="1">
      <alignment horizontal="left" vertical="center" wrapText="1"/>
      <protection locked="0"/>
    </xf>
    <xf numFmtId="0" fontId="31" fillId="8" borderId="48" xfId="0" applyFont="1" applyFill="1" applyBorder="1" applyAlignment="1" applyProtection="1">
      <alignment horizontal="left" vertical="center" wrapText="1"/>
      <protection locked="0"/>
    </xf>
    <xf numFmtId="0" fontId="56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41" fillId="0" borderId="53" xfId="8" applyFont="1" applyBorder="1"/>
    <xf numFmtId="0" fontId="41" fillId="0" borderId="0" xfId="8" applyFont="1"/>
    <xf numFmtId="0" fontId="57" fillId="0" borderId="49" xfId="0" applyFont="1" applyBorder="1" applyAlignment="1">
      <alignment horizontal="center" vertical="center" wrapText="1"/>
    </xf>
    <xf numFmtId="1" fontId="35" fillId="0" borderId="50" xfId="0" applyNumberFormat="1" applyFont="1" applyBorder="1" applyAlignment="1">
      <alignment horizontal="left" vertical="center" indent="3" shrinkToFit="1"/>
    </xf>
    <xf numFmtId="1" fontId="35" fillId="0" borderId="51" xfId="0" applyNumberFormat="1" applyFont="1" applyBorder="1" applyAlignment="1">
      <alignment horizontal="left" vertical="top" indent="3" shrinkToFit="1"/>
    </xf>
    <xf numFmtId="0" fontId="57" fillId="0" borderId="52" xfId="0" applyFont="1" applyBorder="1" applyAlignment="1">
      <alignment horizontal="center" vertical="center" wrapText="1"/>
    </xf>
    <xf numFmtId="0" fontId="56" fillId="0" borderId="50" xfId="0" applyFont="1" applyBorder="1" applyAlignment="1">
      <alignment horizontal="center" vertical="center" wrapText="1"/>
    </xf>
    <xf numFmtId="0" fontId="57" fillId="0" borderId="50" xfId="0" applyFont="1" applyBorder="1" applyAlignment="1">
      <alignment horizontal="center" vertical="center" wrapText="1"/>
    </xf>
    <xf numFmtId="1" fontId="40" fillId="11" borderId="71" xfId="0" applyNumberFormat="1" applyFont="1" applyFill="1" applyBorder="1" applyAlignment="1">
      <alignment horizontal="center" vertical="top" shrinkToFit="1"/>
    </xf>
    <xf numFmtId="1" fontId="40" fillId="0" borderId="72" xfId="0" applyNumberFormat="1" applyFont="1" applyBorder="1" applyAlignment="1">
      <alignment horizontal="center" vertical="top" shrinkToFit="1"/>
    </xf>
    <xf numFmtId="4" fontId="4" fillId="0" borderId="0" xfId="0" applyNumberFormat="1" applyFont="1" applyAlignment="1">
      <alignment vertical="top"/>
    </xf>
    <xf numFmtId="0" fontId="58" fillId="0" borderId="0" xfId="0" applyFont="1" applyAlignment="1">
      <alignment horizontal="left" vertical="top" wrapText="1"/>
    </xf>
    <xf numFmtId="0" fontId="1" fillId="0" borderId="49" xfId="0" applyFont="1" applyBorder="1" applyAlignment="1">
      <alignment vertical="center" wrapText="1"/>
    </xf>
    <xf numFmtId="0" fontId="1" fillId="0" borderId="50" xfId="0" applyFont="1" applyBorder="1" applyAlignment="1">
      <alignment vertical="center" wrapText="1"/>
    </xf>
    <xf numFmtId="0" fontId="8" fillId="0" borderId="50" xfId="0" applyFont="1" applyBorder="1" applyAlignment="1">
      <alignment vertical="center" wrapText="1"/>
    </xf>
    <xf numFmtId="0" fontId="58" fillId="0" borderId="52" xfId="0" applyFont="1" applyBorder="1" applyAlignment="1">
      <alignment horizontal="left" vertical="top" wrapText="1"/>
    </xf>
    <xf numFmtId="1" fontId="37" fillId="11" borderId="80" xfId="0" applyNumberFormat="1" applyFont="1" applyFill="1" applyBorder="1" applyAlignment="1">
      <alignment horizontal="center" vertical="top" shrinkToFit="1"/>
    </xf>
    <xf numFmtId="1" fontId="37" fillId="8" borderId="85" xfId="0" applyNumberFormat="1" applyFont="1" applyFill="1" applyBorder="1" applyAlignment="1">
      <alignment horizontal="center" vertical="top" shrinkToFit="1"/>
    </xf>
    <xf numFmtId="1" fontId="37" fillId="11" borderId="85" xfId="0" applyNumberFormat="1" applyFont="1" applyFill="1" applyBorder="1" applyAlignment="1">
      <alignment horizontal="center" vertical="top" shrinkToFit="1"/>
    </xf>
    <xf numFmtId="1" fontId="37" fillId="11" borderId="44" xfId="0" applyNumberFormat="1" applyFont="1" applyFill="1" applyBorder="1" applyAlignment="1">
      <alignment horizontal="center" vertical="top" shrinkToFit="1"/>
    </xf>
    <xf numFmtId="0" fontId="1" fillId="0" borderId="51" xfId="0" applyFont="1" applyBorder="1" applyAlignment="1">
      <alignment vertical="center" wrapText="1"/>
    </xf>
    <xf numFmtId="0" fontId="48" fillId="0" borderId="85" xfId="0" applyFont="1" applyBorder="1" applyAlignment="1" applyProtection="1">
      <alignment horizontal="center" vertical="center"/>
      <protection locked="0"/>
    </xf>
    <xf numFmtId="0" fontId="48" fillId="0" borderId="80" xfId="0" applyFont="1" applyBorder="1" applyAlignment="1" applyProtection="1">
      <alignment horizontal="center" vertical="center"/>
      <protection locked="0"/>
    </xf>
    <xf numFmtId="0" fontId="32" fillId="13" borderId="113" xfId="0" applyFont="1" applyFill="1" applyBorder="1" applyAlignment="1" applyProtection="1">
      <alignment horizontal="center" vertical="center"/>
      <protection locked="0"/>
    </xf>
    <xf numFmtId="0" fontId="58" fillId="0" borderId="0" xfId="0" applyFont="1" applyAlignment="1">
      <alignment horizontal="left" vertical="top"/>
    </xf>
    <xf numFmtId="0" fontId="58" fillId="0" borderId="49" xfId="0" applyFont="1" applyBorder="1" applyAlignment="1">
      <alignment horizontal="left" vertical="top" wrapText="1"/>
    </xf>
    <xf numFmtId="0" fontId="58" fillId="0" borderId="50" xfId="0" applyFont="1" applyBorder="1" applyAlignment="1">
      <alignment horizontal="left" vertical="top" wrapText="1"/>
    </xf>
    <xf numFmtId="0" fontId="58" fillId="0" borderId="121" xfId="0" applyFont="1" applyBorder="1" applyAlignment="1">
      <alignment horizontal="left" vertical="top" wrapText="1"/>
    </xf>
    <xf numFmtId="0" fontId="58" fillId="8" borderId="66" xfId="0" applyFont="1" applyFill="1" applyBorder="1" applyAlignment="1">
      <alignment horizontal="left" vertical="center" wrapText="1"/>
    </xf>
    <xf numFmtId="0" fontId="58" fillId="0" borderId="68" xfId="0" applyFont="1" applyBorder="1" applyAlignment="1">
      <alignment horizontal="left" vertical="top"/>
    </xf>
    <xf numFmtId="0" fontId="58" fillId="8" borderId="64" xfId="0" applyFont="1" applyFill="1" applyBorder="1" applyAlignment="1">
      <alignment wrapText="1"/>
    </xf>
    <xf numFmtId="0" fontId="58" fillId="8" borderId="73" xfId="0" applyFont="1" applyFill="1" applyBorder="1" applyAlignment="1">
      <alignment horizontal="left" wrapText="1"/>
    </xf>
    <xf numFmtId="0" fontId="58" fillId="8" borderId="70" xfId="0" applyFont="1" applyFill="1" applyBorder="1" applyAlignment="1">
      <alignment horizontal="left" wrapText="1"/>
    </xf>
    <xf numFmtId="0" fontId="58" fillId="8" borderId="66" xfId="0" applyFont="1" applyFill="1" applyBorder="1" applyAlignment="1">
      <alignment horizontal="left" wrapText="1"/>
    </xf>
    <xf numFmtId="0" fontId="58" fillId="0" borderId="0" xfId="0" applyFont="1" applyAlignment="1">
      <alignment horizontal="center" vertical="center"/>
    </xf>
    <xf numFmtId="4" fontId="58" fillId="0" borderId="0" xfId="0" applyNumberFormat="1" applyFont="1" applyAlignment="1">
      <alignment vertical="top"/>
    </xf>
    <xf numFmtId="0" fontId="30" fillId="0" borderId="0" xfId="0" applyFont="1" applyProtection="1">
      <protection locked="0"/>
    </xf>
    <xf numFmtId="173" fontId="30" fillId="0" borderId="0" xfId="2" applyNumberFormat="1" applyFont="1" applyFill="1" applyBorder="1" applyProtection="1">
      <protection locked="0"/>
    </xf>
    <xf numFmtId="10" fontId="30" fillId="0" borderId="0" xfId="3" applyNumberFormat="1" applyFont="1" applyFill="1" applyBorder="1" applyProtection="1">
      <protection locked="0"/>
    </xf>
    <xf numFmtId="9" fontId="30" fillId="0" borderId="0" xfId="0" applyNumberFormat="1" applyFont="1" applyProtection="1">
      <protection locked="0"/>
    </xf>
    <xf numFmtId="0" fontId="30" fillId="0" borderId="0" xfId="0" applyFont="1" applyAlignment="1" applyProtection="1">
      <alignment horizontal="left" vertical="center"/>
      <protection locked="0"/>
    </xf>
    <xf numFmtId="37" fontId="30" fillId="0" borderId="0" xfId="0" applyNumberFormat="1" applyFont="1" applyProtection="1">
      <protection locked="0"/>
    </xf>
    <xf numFmtId="173" fontId="30" fillId="0" borderId="0" xfId="2" applyNumberFormat="1" applyFont="1" applyFill="1" applyBorder="1" applyAlignment="1" applyProtection="1">
      <alignment horizontal="center"/>
      <protection locked="0"/>
    </xf>
    <xf numFmtId="0" fontId="31" fillId="13" borderId="80" xfId="0" applyFont="1" applyFill="1" applyBorder="1" applyAlignment="1" applyProtection="1">
      <alignment horizontal="left" vertical="center" wrapText="1"/>
      <protection locked="0"/>
    </xf>
    <xf numFmtId="0" fontId="31" fillId="13" borderId="85" xfId="0" applyFont="1" applyFill="1" applyBorder="1" applyAlignment="1" applyProtection="1">
      <alignment horizontal="left" vertical="center" wrapText="1"/>
      <protection locked="0"/>
    </xf>
    <xf numFmtId="0" fontId="31" fillId="8" borderId="55" xfId="0" applyFont="1" applyFill="1" applyBorder="1" applyAlignment="1" applyProtection="1">
      <alignment horizontal="left" vertical="center" wrapText="1"/>
      <protection locked="0"/>
    </xf>
    <xf numFmtId="0" fontId="31" fillId="8" borderId="56" xfId="0" applyFont="1" applyFill="1" applyBorder="1" applyAlignment="1" applyProtection="1">
      <alignment horizontal="left" vertical="center" wrapText="1"/>
      <protection locked="0"/>
    </xf>
    <xf numFmtId="0" fontId="41" fillId="13" borderId="0" xfId="0" applyFont="1" applyFill="1" applyBorder="1" applyAlignment="1" applyProtection="1">
      <alignment horizontal="left" vertical="center" wrapText="1"/>
      <protection locked="0"/>
    </xf>
    <xf numFmtId="0" fontId="41" fillId="13" borderId="53" xfId="0" applyFont="1" applyFill="1" applyBorder="1" applyAlignment="1" applyProtection="1">
      <alignment horizontal="left" vertical="center" wrapText="1"/>
      <protection locked="0"/>
    </xf>
    <xf numFmtId="0" fontId="41" fillId="8" borderId="0" xfId="0" applyFont="1" applyFill="1" applyBorder="1" applyAlignment="1" applyProtection="1">
      <alignment horizontal="left" vertical="center" wrapText="1"/>
      <protection locked="0"/>
    </xf>
    <xf numFmtId="0" fontId="41" fillId="8" borderId="53" xfId="0" applyFont="1" applyFill="1" applyBorder="1" applyAlignment="1" applyProtection="1">
      <alignment horizontal="left" vertical="center" wrapText="1"/>
      <protection locked="0"/>
    </xf>
    <xf numFmtId="0" fontId="41" fillId="13" borderId="23" xfId="0" applyFont="1" applyFill="1" applyBorder="1" applyAlignment="1" applyProtection="1">
      <alignment horizontal="left" vertical="center" wrapText="1"/>
      <protection locked="0"/>
    </xf>
    <xf numFmtId="0" fontId="41" fillId="13" borderId="99" xfId="0" applyFont="1" applyFill="1" applyBorder="1" applyAlignment="1" applyProtection="1">
      <alignment horizontal="left" vertical="center" wrapText="1"/>
      <protection locked="0"/>
    </xf>
    <xf numFmtId="0" fontId="32" fillId="7" borderId="139" xfId="0" applyFont="1" applyFill="1" applyBorder="1" applyAlignment="1" applyProtection="1">
      <alignment horizontal="center" vertical="center" textRotation="90" wrapText="1"/>
      <protection locked="0"/>
    </xf>
    <xf numFmtId="0" fontId="32" fillId="7" borderId="140" xfId="0" applyFont="1" applyFill="1" applyBorder="1" applyAlignment="1" applyProtection="1">
      <alignment horizontal="center" vertical="center" textRotation="90" wrapText="1"/>
      <protection locked="0"/>
    </xf>
    <xf numFmtId="0" fontId="32" fillId="7" borderId="141" xfId="0" applyFont="1" applyFill="1" applyBorder="1" applyAlignment="1" applyProtection="1">
      <alignment horizontal="center" vertical="center" textRotation="90" wrapText="1"/>
      <protection locked="0"/>
    </xf>
    <xf numFmtId="0" fontId="1" fillId="7" borderId="133" xfId="0" applyFont="1" applyFill="1" applyBorder="1" applyAlignment="1" applyProtection="1">
      <alignment horizontal="center" vertical="center" textRotation="90" wrapText="1"/>
      <protection locked="0"/>
    </xf>
    <xf numFmtId="0" fontId="1" fillId="7" borderId="134" xfId="0" applyFont="1" applyFill="1" applyBorder="1" applyAlignment="1" applyProtection="1">
      <alignment horizontal="center" vertical="center" textRotation="90" wrapText="1"/>
      <protection locked="0"/>
    </xf>
    <xf numFmtId="0" fontId="1" fillId="7" borderId="135" xfId="0" applyFont="1" applyFill="1" applyBorder="1" applyAlignment="1" applyProtection="1">
      <alignment horizontal="center" vertical="center" textRotation="90" wrapText="1"/>
      <protection locked="0"/>
    </xf>
    <xf numFmtId="0" fontId="1" fillId="7" borderId="136" xfId="0" applyFont="1" applyFill="1" applyBorder="1" applyAlignment="1" applyProtection="1">
      <alignment horizontal="center" vertical="center" textRotation="90" wrapText="1"/>
      <protection locked="0"/>
    </xf>
    <xf numFmtId="0" fontId="1" fillId="7" borderId="137" xfId="0" applyFont="1" applyFill="1" applyBorder="1" applyAlignment="1" applyProtection="1">
      <alignment horizontal="center" vertical="center" textRotation="90" wrapText="1"/>
      <protection locked="0"/>
    </xf>
    <xf numFmtId="0" fontId="1" fillId="7" borderId="138" xfId="0" applyFont="1" applyFill="1" applyBorder="1" applyAlignment="1" applyProtection="1">
      <alignment horizontal="center" vertical="center" textRotation="90" wrapText="1"/>
      <protection locked="0"/>
    </xf>
    <xf numFmtId="0" fontId="45" fillId="9" borderId="45" xfId="0" applyFont="1" applyFill="1" applyBorder="1" applyAlignment="1" applyProtection="1">
      <alignment horizontal="center" wrapText="1"/>
      <protection locked="0"/>
    </xf>
    <xf numFmtId="0" fontId="45" fillId="9" borderId="46" xfId="0" applyFont="1" applyFill="1" applyBorder="1" applyAlignment="1" applyProtection="1">
      <alignment horizontal="center" wrapText="1"/>
      <protection locked="0"/>
    </xf>
    <xf numFmtId="0" fontId="51" fillId="7" borderId="49" xfId="0" applyFont="1" applyFill="1" applyBorder="1" applyAlignment="1" applyProtection="1">
      <alignment horizontal="center" vertical="center"/>
      <protection locked="0"/>
    </xf>
    <xf numFmtId="0" fontId="51" fillId="7" borderId="50" xfId="0" applyFont="1" applyFill="1" applyBorder="1" applyAlignment="1" applyProtection="1">
      <alignment horizontal="center" vertical="center"/>
      <protection locked="0"/>
    </xf>
    <xf numFmtId="0" fontId="51" fillId="7" borderId="51" xfId="0" applyFont="1" applyFill="1" applyBorder="1" applyAlignment="1" applyProtection="1">
      <alignment horizontal="center" vertical="center"/>
      <protection locked="0"/>
    </xf>
    <xf numFmtId="0" fontId="51" fillId="7" borderId="54" xfId="0" applyFont="1" applyFill="1" applyBorder="1" applyAlignment="1" applyProtection="1">
      <alignment horizontal="center" vertical="center"/>
      <protection locked="0"/>
    </xf>
    <xf numFmtId="0" fontId="51" fillId="7" borderId="55" xfId="0" applyFont="1" applyFill="1" applyBorder="1" applyAlignment="1" applyProtection="1">
      <alignment horizontal="center" vertical="center"/>
      <protection locked="0"/>
    </xf>
    <xf numFmtId="0" fontId="51" fillId="7" borderId="56" xfId="0" applyFont="1" applyFill="1" applyBorder="1" applyAlignment="1" applyProtection="1">
      <alignment horizontal="center" vertical="center"/>
      <protection locked="0"/>
    </xf>
    <xf numFmtId="0" fontId="31" fillId="11" borderId="49" xfId="0" applyFont="1" applyFill="1" applyBorder="1" applyAlignment="1">
      <alignment horizontal="center" vertical="center"/>
    </xf>
    <xf numFmtId="0" fontId="31" fillId="11" borderId="50" xfId="0" applyFont="1" applyFill="1" applyBorder="1" applyAlignment="1">
      <alignment horizontal="center" vertical="center"/>
    </xf>
    <xf numFmtId="0" fontId="31" fillId="11" borderId="51" xfId="0" applyFont="1" applyFill="1" applyBorder="1" applyAlignment="1">
      <alignment horizontal="center" vertical="center"/>
    </xf>
    <xf numFmtId="0" fontId="31" fillId="11" borderId="54" xfId="0" applyFont="1" applyFill="1" applyBorder="1" applyAlignment="1">
      <alignment horizontal="center" vertical="center"/>
    </xf>
    <xf numFmtId="0" fontId="31" fillId="11" borderId="55" xfId="0" applyFont="1" applyFill="1" applyBorder="1" applyAlignment="1">
      <alignment horizontal="center" vertical="center"/>
    </xf>
    <xf numFmtId="0" fontId="31" fillId="11" borderId="56" xfId="0" applyFont="1" applyFill="1" applyBorder="1" applyAlignment="1">
      <alignment horizontal="center" vertical="center"/>
    </xf>
    <xf numFmtId="172" fontId="41" fillId="0" borderId="0" xfId="10" applyNumberFormat="1" applyFont="1" applyFill="1" applyBorder="1" applyAlignment="1" applyProtection="1">
      <alignment horizontal="right" vertical="center"/>
      <protection locked="0"/>
    </xf>
    <xf numFmtId="0" fontId="41" fillId="10" borderId="52" xfId="0" applyFont="1" applyFill="1" applyBorder="1" applyAlignment="1" applyProtection="1">
      <alignment horizontal="left" vertical="center"/>
      <protection locked="0"/>
    </xf>
    <xf numFmtId="0" fontId="41" fillId="10" borderId="0" xfId="0" applyFont="1" applyFill="1" applyAlignment="1" applyProtection="1">
      <alignment horizontal="left" vertical="center"/>
      <protection locked="0"/>
    </xf>
    <xf numFmtId="0" fontId="41" fillId="10" borderId="53" xfId="0" applyFont="1" applyFill="1" applyBorder="1" applyAlignment="1" applyProtection="1">
      <alignment horizontal="left" vertical="center"/>
      <protection locked="0"/>
    </xf>
    <xf numFmtId="0" fontId="45" fillId="8" borderId="50" xfId="0" applyFont="1" applyFill="1" applyBorder="1" applyAlignment="1" applyProtection="1">
      <alignment horizontal="left" vertical="top"/>
      <protection locked="0"/>
    </xf>
    <xf numFmtId="0" fontId="45" fillId="8" borderId="51" xfId="0" applyFont="1" applyFill="1" applyBorder="1" applyAlignment="1" applyProtection="1">
      <alignment horizontal="left" vertical="top"/>
      <protection locked="0"/>
    </xf>
    <xf numFmtId="0" fontId="46" fillId="8" borderId="55" xfId="0" applyFont="1" applyFill="1" applyBorder="1" applyAlignment="1" applyProtection="1">
      <alignment horizontal="center"/>
      <protection locked="0"/>
    </xf>
    <xf numFmtId="0" fontId="46" fillId="8" borderId="56" xfId="0" applyFont="1" applyFill="1" applyBorder="1" applyAlignment="1" applyProtection="1">
      <alignment horizontal="center"/>
      <protection locked="0"/>
    </xf>
    <xf numFmtId="0" fontId="45" fillId="8" borderId="50" xfId="0" applyFont="1" applyFill="1" applyBorder="1" applyAlignment="1" applyProtection="1">
      <alignment horizontal="center" vertical="top"/>
      <protection locked="0"/>
    </xf>
    <xf numFmtId="0" fontId="45" fillId="8" borderId="51" xfId="0" applyFont="1" applyFill="1" applyBorder="1" applyAlignment="1" applyProtection="1">
      <alignment horizontal="center" vertical="top"/>
      <protection locked="0"/>
    </xf>
    <xf numFmtId="172" fontId="41" fillId="0" borderId="49" xfId="10" applyNumberFormat="1" applyFont="1" applyFill="1" applyBorder="1" applyAlignment="1">
      <alignment horizontal="center" vertical="center"/>
    </xf>
    <xf numFmtId="172" fontId="41" fillId="0" borderId="51" xfId="10" applyNumberFormat="1" applyFont="1" applyFill="1" applyBorder="1" applyAlignment="1">
      <alignment horizontal="center" vertical="center"/>
    </xf>
    <xf numFmtId="0" fontId="41" fillId="8" borderId="0" xfId="0" applyFont="1" applyFill="1" applyAlignment="1" applyProtection="1">
      <alignment horizontal="center"/>
      <protection locked="0"/>
    </xf>
    <xf numFmtId="0" fontId="41" fillId="8" borderId="53" xfId="0" applyFont="1" applyFill="1" applyBorder="1" applyAlignment="1" applyProtection="1">
      <alignment horizontal="center"/>
      <protection locked="0"/>
    </xf>
    <xf numFmtId="0" fontId="31" fillId="7" borderId="111" xfId="0" applyFont="1" applyFill="1" applyBorder="1" applyAlignment="1" applyProtection="1">
      <alignment horizontal="center"/>
      <protection locked="0"/>
    </xf>
    <xf numFmtId="0" fontId="31" fillId="7" borderId="55" xfId="0" applyFont="1" applyFill="1" applyBorder="1" applyAlignment="1" applyProtection="1">
      <alignment horizontal="center"/>
      <protection locked="0"/>
    </xf>
    <xf numFmtId="0" fontId="31" fillId="7" borderId="56" xfId="0" applyFont="1" applyFill="1" applyBorder="1" applyAlignment="1" applyProtection="1">
      <alignment horizontal="center"/>
      <protection locked="0"/>
    </xf>
    <xf numFmtId="0" fontId="41" fillId="7" borderId="15" xfId="0" applyFont="1" applyFill="1" applyBorder="1" applyAlignment="1" applyProtection="1">
      <alignment horizontal="left"/>
      <protection locked="0"/>
    </xf>
    <xf numFmtId="0" fontId="41" fillId="7" borderId="0" xfId="0" applyFont="1" applyFill="1" applyAlignment="1" applyProtection="1">
      <alignment horizontal="left"/>
      <protection locked="0"/>
    </xf>
    <xf numFmtId="0" fontId="41" fillId="7" borderId="53" xfId="0" applyFont="1" applyFill="1" applyBorder="1" applyAlignment="1" applyProtection="1">
      <alignment horizontal="left"/>
      <protection locked="0"/>
    </xf>
    <xf numFmtId="0" fontId="44" fillId="9" borderId="45" xfId="0" applyFont="1" applyFill="1" applyBorder="1" applyAlignment="1" applyProtection="1">
      <alignment horizontal="left" wrapText="1"/>
      <protection locked="0"/>
    </xf>
    <xf numFmtId="0" fontId="44" fillId="9" borderId="46" xfId="0" applyFont="1" applyFill="1" applyBorder="1" applyAlignment="1" applyProtection="1">
      <alignment horizontal="left" wrapText="1"/>
      <protection locked="0"/>
    </xf>
    <xf numFmtId="4" fontId="52" fillId="9" borderId="46" xfId="0" applyNumberFormat="1" applyFont="1" applyFill="1" applyBorder="1" applyAlignment="1" applyProtection="1">
      <alignment horizontal="center" vertical="center"/>
      <protection locked="0"/>
    </xf>
    <xf numFmtId="4" fontId="52" fillId="9" borderId="47" xfId="0" applyNumberFormat="1" applyFont="1" applyFill="1" applyBorder="1" applyAlignment="1" applyProtection="1">
      <alignment horizontal="center" vertical="center"/>
      <protection locked="0"/>
    </xf>
    <xf numFmtId="0" fontId="44" fillId="9" borderId="46" xfId="0" applyFont="1" applyFill="1" applyBorder="1" applyAlignment="1" applyProtection="1">
      <alignment horizontal="left" vertical="center" wrapText="1"/>
      <protection locked="0"/>
    </xf>
    <xf numFmtId="0" fontId="42" fillId="0" borderId="80" xfId="0" applyFont="1" applyBorder="1" applyProtection="1">
      <protection locked="0"/>
    </xf>
    <xf numFmtId="0" fontId="42" fillId="0" borderId="48" xfId="0" applyFont="1" applyBorder="1" applyProtection="1">
      <protection locked="0"/>
    </xf>
    <xf numFmtId="0" fontId="41" fillId="0" borderId="15" xfId="8" applyFont="1" applyBorder="1" applyAlignment="1">
      <alignment horizontal="center"/>
    </xf>
    <xf numFmtId="0" fontId="41" fillId="0" borderId="0" xfId="8" applyFont="1" applyAlignment="1">
      <alignment horizontal="center"/>
    </xf>
    <xf numFmtId="0" fontId="41" fillId="0" borderId="53" xfId="8" applyFont="1" applyBorder="1" applyAlignment="1">
      <alignment horizontal="center"/>
    </xf>
    <xf numFmtId="0" fontId="31" fillId="7" borderId="49" xfId="0" applyFont="1" applyFill="1" applyBorder="1" applyAlignment="1" applyProtection="1">
      <alignment horizontal="center"/>
      <protection locked="0"/>
    </xf>
    <xf numFmtId="0" fontId="31" fillId="7" borderId="50" xfId="0" applyFont="1" applyFill="1" applyBorder="1" applyAlignment="1" applyProtection="1">
      <alignment horizontal="center"/>
      <protection locked="0"/>
    </xf>
    <xf numFmtId="0" fontId="31" fillId="7" borderId="54" xfId="0" applyFont="1" applyFill="1" applyBorder="1" applyAlignment="1" applyProtection="1">
      <alignment horizontal="center"/>
      <protection locked="0"/>
    </xf>
    <xf numFmtId="0" fontId="41" fillId="16" borderId="0" xfId="0" applyFont="1" applyFill="1" applyAlignment="1" applyProtection="1">
      <alignment horizontal="left" vertical="center" wrapText="1"/>
      <protection locked="0"/>
    </xf>
    <xf numFmtId="0" fontId="53" fillId="0" borderId="50" xfId="0" applyFont="1" applyBorder="1" applyAlignment="1" applyProtection="1">
      <alignment horizontal="center" vertical="center" wrapText="1"/>
      <protection locked="0"/>
    </xf>
    <xf numFmtId="0" fontId="53" fillId="0" borderId="55" xfId="0" applyFont="1" applyBorder="1" applyAlignment="1" applyProtection="1">
      <alignment horizontal="center" vertical="center" wrapText="1"/>
      <protection locked="0"/>
    </xf>
    <xf numFmtId="0" fontId="54" fillId="0" borderId="49" xfId="0" applyFont="1" applyBorder="1" applyAlignment="1" applyProtection="1">
      <alignment horizontal="center" vertical="center" wrapText="1"/>
      <protection locked="0"/>
    </xf>
    <xf numFmtId="0" fontId="54" fillId="0" borderId="50" xfId="0" applyFont="1" applyBorder="1" applyAlignment="1" applyProtection="1">
      <alignment horizontal="center" vertical="center" wrapText="1"/>
      <protection locked="0"/>
    </xf>
    <xf numFmtId="0" fontId="54" fillId="0" borderId="51" xfId="0" applyFont="1" applyBorder="1" applyAlignment="1" applyProtection="1">
      <alignment horizontal="center" vertical="center" wrapText="1"/>
      <protection locked="0"/>
    </xf>
    <xf numFmtId="0" fontId="54" fillId="0" borderId="54" xfId="0" applyFont="1" applyBorder="1" applyAlignment="1" applyProtection="1">
      <alignment horizontal="center" vertical="center" wrapText="1"/>
      <protection locked="0"/>
    </xf>
    <xf numFmtId="0" fontId="54" fillId="0" borderId="55" xfId="0" applyFont="1" applyBorder="1" applyAlignment="1" applyProtection="1">
      <alignment horizontal="center" vertical="center" wrapText="1"/>
      <protection locked="0"/>
    </xf>
    <xf numFmtId="0" fontId="54" fillId="0" borderId="56" xfId="0" applyFont="1" applyBorder="1" applyAlignment="1" applyProtection="1">
      <alignment horizontal="center" vertical="center" wrapText="1"/>
      <protection locked="0"/>
    </xf>
    <xf numFmtId="3" fontId="54" fillId="0" borderId="50" xfId="0" applyNumberFormat="1" applyFont="1" applyBorder="1" applyAlignment="1">
      <alignment horizontal="center" vertical="center" wrapText="1"/>
    </xf>
    <xf numFmtId="3" fontId="54" fillId="0" borderId="51" xfId="0" applyNumberFormat="1" applyFont="1" applyBorder="1" applyAlignment="1">
      <alignment horizontal="center" vertical="center" wrapText="1"/>
    </xf>
    <xf numFmtId="3" fontId="54" fillId="0" borderId="55" xfId="0" applyNumberFormat="1" applyFont="1" applyBorder="1" applyAlignment="1">
      <alignment horizontal="center" vertical="center" wrapText="1"/>
    </xf>
    <xf numFmtId="3" fontId="54" fillId="0" borderId="56" xfId="0" applyNumberFormat="1" applyFont="1" applyBorder="1" applyAlignment="1">
      <alignment horizontal="center" vertical="center" wrapText="1"/>
    </xf>
    <xf numFmtId="0" fontId="41" fillId="0" borderId="0" xfId="0" applyFont="1" applyBorder="1" applyAlignment="1" applyProtection="1">
      <alignment horizontal="left" vertical="center" wrapText="1"/>
      <protection locked="0"/>
    </xf>
    <xf numFmtId="0" fontId="41" fillId="0" borderId="0" xfId="0" applyFont="1" applyAlignment="1" applyProtection="1">
      <alignment horizontal="left" vertical="center" wrapText="1"/>
      <protection locked="0"/>
    </xf>
    <xf numFmtId="0" fontId="46" fillId="8" borderId="54" xfId="0" applyFont="1" applyFill="1" applyBorder="1" applyAlignment="1" applyProtection="1">
      <alignment horizontal="center"/>
      <protection locked="0"/>
    </xf>
    <xf numFmtId="172" fontId="41" fillId="13" borderId="52" xfId="10" applyNumberFormat="1" applyFont="1" applyFill="1" applyBorder="1" applyAlignment="1">
      <alignment horizontal="center" vertical="center"/>
    </xf>
    <xf numFmtId="172" fontId="41" fillId="13" borderId="53" xfId="10" applyNumberFormat="1" applyFont="1" applyFill="1" applyBorder="1" applyAlignment="1">
      <alignment horizontal="center" vertical="center"/>
    </xf>
    <xf numFmtId="172" fontId="41" fillId="0" borderId="52" xfId="10" applyNumberFormat="1" applyFont="1" applyFill="1" applyBorder="1" applyAlignment="1">
      <alignment horizontal="center" vertical="center"/>
    </xf>
    <xf numFmtId="172" fontId="41" fillId="0" borderId="53" xfId="10" applyNumberFormat="1" applyFont="1" applyFill="1" applyBorder="1" applyAlignment="1">
      <alignment horizontal="center" vertical="center"/>
    </xf>
    <xf numFmtId="172" fontId="41" fillId="0" borderId="54" xfId="10" applyNumberFormat="1" applyFont="1" applyFill="1" applyBorder="1" applyAlignment="1">
      <alignment horizontal="center" vertical="center"/>
    </xf>
    <xf numFmtId="172" fontId="41" fillId="0" borderId="56" xfId="10" applyNumberFormat="1" applyFont="1" applyFill="1" applyBorder="1" applyAlignment="1">
      <alignment horizontal="center" vertical="center"/>
    </xf>
    <xf numFmtId="10" fontId="52" fillId="9" borderId="46" xfId="0" applyNumberFormat="1" applyFont="1" applyFill="1" applyBorder="1" applyAlignment="1" applyProtection="1">
      <alignment horizontal="center" vertical="center"/>
      <protection locked="0"/>
    </xf>
    <xf numFmtId="10" fontId="52" fillId="9" borderId="105" xfId="0" applyNumberFormat="1" applyFont="1" applyFill="1" applyBorder="1" applyAlignment="1" applyProtection="1">
      <alignment horizontal="center" vertical="center"/>
      <protection locked="0"/>
    </xf>
    <xf numFmtId="0" fontId="45" fillId="9" borderId="46" xfId="0" applyFont="1" applyFill="1" applyBorder="1" applyAlignment="1" applyProtection="1">
      <alignment horizontal="left" vertical="center" wrapText="1"/>
      <protection locked="0"/>
    </xf>
    <xf numFmtId="0" fontId="32" fillId="7" borderId="49" xfId="0" applyFont="1" applyFill="1" applyBorder="1" applyAlignment="1" applyProtection="1">
      <alignment horizontal="center" vertical="center" wrapText="1"/>
      <protection locked="0"/>
    </xf>
    <xf numFmtId="0" fontId="32" fillId="7" borderId="50" xfId="0" applyFont="1" applyFill="1" applyBorder="1" applyAlignment="1" applyProtection="1">
      <alignment horizontal="center" vertical="center" wrapText="1"/>
      <protection locked="0"/>
    </xf>
    <xf numFmtId="0" fontId="32" fillId="7" borderId="51" xfId="0" applyFont="1" applyFill="1" applyBorder="1" applyAlignment="1" applyProtection="1">
      <alignment horizontal="center" vertical="center" wrapText="1"/>
      <protection locked="0"/>
    </xf>
    <xf numFmtId="0" fontId="32" fillId="7" borderId="52" xfId="0" applyFont="1" applyFill="1" applyBorder="1" applyAlignment="1" applyProtection="1">
      <alignment horizontal="center" vertical="center" wrapText="1"/>
      <protection locked="0"/>
    </xf>
    <xf numFmtId="0" fontId="32" fillId="7" borderId="0" xfId="0" applyFont="1" applyFill="1" applyAlignment="1" applyProtection="1">
      <alignment horizontal="center" vertical="center" wrapText="1"/>
      <protection locked="0"/>
    </xf>
    <xf numFmtId="0" fontId="32" fillId="7" borderId="53" xfId="0" applyFont="1" applyFill="1" applyBorder="1" applyAlignment="1" applyProtection="1">
      <alignment horizontal="center" vertical="center" wrapText="1"/>
      <protection locked="0"/>
    </xf>
    <xf numFmtId="0" fontId="41" fillId="8" borderId="49" xfId="0" applyFont="1" applyFill="1" applyBorder="1" applyAlignment="1" applyProtection="1">
      <alignment vertical="center" wrapText="1"/>
      <protection locked="0"/>
    </xf>
    <xf numFmtId="0" fontId="41" fillId="8" borderId="50" xfId="0" applyFont="1" applyFill="1" applyBorder="1" applyAlignment="1" applyProtection="1">
      <alignment vertical="center" wrapText="1"/>
      <protection locked="0"/>
    </xf>
    <xf numFmtId="0" fontId="41" fillId="8" borderId="49" xfId="0" applyFont="1" applyFill="1" applyBorder="1" applyAlignment="1" applyProtection="1">
      <alignment vertical="center"/>
      <protection locked="0"/>
    </xf>
    <xf numFmtId="0" fontId="41" fillId="8" borderId="50" xfId="0" applyFont="1" applyFill="1" applyBorder="1" applyAlignment="1" applyProtection="1">
      <alignment vertical="center"/>
      <protection locked="0"/>
    </xf>
    <xf numFmtId="0" fontId="41" fillId="8" borderId="51" xfId="0" applyFont="1" applyFill="1" applyBorder="1" applyAlignment="1" applyProtection="1">
      <alignment vertical="center"/>
      <protection locked="0"/>
    </xf>
    <xf numFmtId="3" fontId="31" fillId="8" borderId="52" xfId="0" applyNumberFormat="1" applyFont="1" applyFill="1" applyBorder="1" applyAlignment="1" applyProtection="1">
      <alignment horizontal="center" vertical="center" wrapText="1"/>
      <protection locked="0"/>
    </xf>
    <xf numFmtId="3" fontId="31" fillId="8" borderId="0" xfId="0" applyNumberFormat="1" applyFont="1" applyFill="1" applyAlignment="1" applyProtection="1">
      <alignment horizontal="center" vertical="center" wrapText="1"/>
      <protection locked="0"/>
    </xf>
    <xf numFmtId="0" fontId="41" fillId="8" borderId="0" xfId="0" applyFont="1" applyFill="1" applyAlignment="1" applyProtection="1">
      <alignment horizontal="left" vertical="center" wrapText="1"/>
      <protection locked="0"/>
    </xf>
    <xf numFmtId="37" fontId="32" fillId="8" borderId="0" xfId="0" applyNumberFormat="1" applyFont="1" applyFill="1" applyAlignment="1">
      <alignment horizontal="right" vertical="center"/>
    </xf>
    <xf numFmtId="37" fontId="32" fillId="8" borderId="16" xfId="0" applyNumberFormat="1" applyFont="1" applyFill="1" applyBorder="1" applyAlignment="1">
      <alignment horizontal="right" vertical="center"/>
    </xf>
    <xf numFmtId="0" fontId="31" fillId="13" borderId="26" xfId="0" applyFont="1" applyFill="1" applyBorder="1" applyAlignment="1" applyProtection="1">
      <alignment horizontal="justify" vertical="top"/>
      <protection locked="0"/>
    </xf>
    <xf numFmtId="0" fontId="31" fillId="13" borderId="27" xfId="0" applyFont="1" applyFill="1" applyBorder="1" applyAlignment="1" applyProtection="1">
      <alignment horizontal="justify" vertical="top"/>
      <protection locked="0"/>
    </xf>
    <xf numFmtId="0" fontId="31" fillId="13" borderId="28" xfId="0" applyFont="1" applyFill="1" applyBorder="1" applyAlignment="1" applyProtection="1">
      <alignment horizontal="justify" vertical="top"/>
      <protection locked="0"/>
    </xf>
    <xf numFmtId="37" fontId="31" fillId="13" borderId="0" xfId="0" applyNumberFormat="1" applyFont="1" applyFill="1" applyAlignment="1">
      <alignment vertical="center"/>
    </xf>
    <xf numFmtId="37" fontId="31" fillId="13" borderId="53" xfId="0" applyNumberFormat="1" applyFont="1" applyFill="1" applyBorder="1" applyAlignment="1">
      <alignment vertical="center"/>
    </xf>
    <xf numFmtId="37" fontId="41" fillId="0" borderId="26" xfId="0" applyNumberFormat="1" applyFont="1" applyBorder="1" applyAlignment="1">
      <alignment vertical="center"/>
    </xf>
    <xf numFmtId="37" fontId="41" fillId="0" borderId="27" xfId="0" applyNumberFormat="1" applyFont="1" applyBorder="1" applyAlignment="1">
      <alignment vertical="center"/>
    </xf>
    <xf numFmtId="37" fontId="41" fillId="0" borderId="88" xfId="0" applyNumberFormat="1" applyFont="1" applyBorder="1" applyAlignment="1">
      <alignment vertical="center"/>
    </xf>
    <xf numFmtId="0" fontId="31" fillId="8" borderId="0" xfId="0" applyFont="1" applyFill="1" applyAlignment="1" applyProtection="1">
      <alignment horizontal="left" vertical="center" wrapText="1"/>
      <protection locked="0"/>
    </xf>
    <xf numFmtId="37" fontId="41" fillId="13" borderId="39" xfId="0" applyNumberFormat="1" applyFont="1" applyFill="1" applyBorder="1" applyAlignment="1">
      <alignment horizontal="right" vertical="center"/>
    </xf>
    <xf numFmtId="37" fontId="41" fillId="13" borderId="40" xfId="0" applyNumberFormat="1" applyFont="1" applyFill="1" applyBorder="1" applyAlignment="1">
      <alignment horizontal="right" vertical="center"/>
    </xf>
    <xf numFmtId="0" fontId="41" fillId="8" borderId="0" xfId="0" applyFont="1" applyFill="1" applyAlignment="1" applyProtection="1">
      <alignment horizontal="left" vertical="top" wrapText="1"/>
      <protection locked="0"/>
    </xf>
    <xf numFmtId="37" fontId="41" fillId="8" borderId="0" xfId="0" applyNumberFormat="1" applyFont="1" applyFill="1" applyAlignment="1">
      <alignment horizontal="right" vertical="center"/>
    </xf>
    <xf numFmtId="37" fontId="41" fillId="8" borderId="16" xfId="0" applyNumberFormat="1" applyFont="1" applyFill="1" applyBorder="1" applyAlignment="1">
      <alignment horizontal="right" vertical="center"/>
    </xf>
    <xf numFmtId="0" fontId="45" fillId="8" borderId="49" xfId="0" applyFont="1" applyFill="1" applyBorder="1" applyAlignment="1" applyProtection="1">
      <alignment horizontal="left" vertical="top"/>
      <protection locked="0"/>
    </xf>
    <xf numFmtId="0" fontId="31" fillId="10" borderId="49" xfId="0" applyFont="1" applyFill="1" applyBorder="1" applyAlignment="1" applyProtection="1">
      <alignment horizontal="center" vertical="center" textRotation="90" wrapText="1"/>
      <protection locked="0"/>
    </xf>
    <xf numFmtId="0" fontId="31" fillId="10" borderId="52" xfId="0" applyFont="1" applyFill="1" applyBorder="1" applyAlignment="1" applyProtection="1">
      <alignment horizontal="center" vertical="center" textRotation="90" wrapText="1"/>
      <protection locked="0"/>
    </xf>
    <xf numFmtId="0" fontId="31" fillId="10" borderId="54" xfId="0" applyFont="1" applyFill="1" applyBorder="1" applyAlignment="1" applyProtection="1">
      <alignment horizontal="center" vertical="center" textRotation="90" wrapText="1"/>
      <protection locked="0"/>
    </xf>
    <xf numFmtId="0" fontId="32" fillId="0" borderId="45" xfId="0" applyFont="1" applyBorder="1" applyAlignment="1" applyProtection="1">
      <alignment horizontal="center" vertical="center"/>
      <protection locked="0"/>
    </xf>
    <xf numFmtId="0" fontId="32" fillId="0" borderId="46" xfId="0" applyFont="1" applyBorder="1" applyAlignment="1" applyProtection="1">
      <alignment horizontal="center" vertical="center"/>
      <protection locked="0"/>
    </xf>
    <xf numFmtId="0" fontId="32" fillId="0" borderId="47" xfId="0" applyFont="1" applyBorder="1" applyAlignment="1" applyProtection="1">
      <alignment horizontal="center" vertical="center"/>
      <protection locked="0"/>
    </xf>
    <xf numFmtId="4" fontId="41" fillId="0" borderId="46" xfId="0" applyNumberFormat="1" applyFont="1" applyBorder="1" applyAlignment="1" applyProtection="1">
      <alignment horizontal="center" vertical="center"/>
      <protection locked="0"/>
    </xf>
    <xf numFmtId="0" fontId="45" fillId="9" borderId="45" xfId="0" applyFont="1" applyFill="1" applyBorder="1" applyAlignment="1" applyProtection="1">
      <alignment horizontal="left" wrapText="1"/>
      <protection locked="0"/>
    </xf>
    <xf numFmtId="0" fontId="45" fillId="9" borderId="46" xfId="0" applyFont="1" applyFill="1" applyBorder="1" applyAlignment="1" applyProtection="1">
      <alignment horizontal="left" wrapText="1"/>
      <protection locked="0"/>
    </xf>
    <xf numFmtId="4" fontId="45" fillId="9" borderId="46" xfId="0" applyNumberFormat="1" applyFont="1" applyFill="1" applyBorder="1" applyAlignment="1" applyProtection="1">
      <alignment horizontal="center" vertical="center" wrapText="1"/>
      <protection locked="0"/>
    </xf>
    <xf numFmtId="4" fontId="45" fillId="9" borderId="47" xfId="0" applyNumberFormat="1" applyFont="1" applyFill="1" applyBorder="1" applyAlignment="1" applyProtection="1">
      <alignment horizontal="center" vertical="center" wrapText="1"/>
      <protection locked="0"/>
    </xf>
    <xf numFmtId="37" fontId="32" fillId="16" borderId="0" xfId="0" applyNumberFormat="1" applyFont="1" applyFill="1" applyAlignment="1">
      <alignment horizontal="right" vertical="center"/>
    </xf>
    <xf numFmtId="37" fontId="32" fillId="16" borderId="16" xfId="0" applyNumberFormat="1" applyFont="1" applyFill="1" applyBorder="1" applyAlignment="1">
      <alignment horizontal="right" vertical="center"/>
    </xf>
    <xf numFmtId="37" fontId="31" fillId="0" borderId="37" xfId="0" applyNumberFormat="1" applyFont="1" applyBorder="1" applyAlignment="1">
      <alignment horizontal="right" vertical="center"/>
    </xf>
    <xf numFmtId="37" fontId="31" fillId="0" borderId="38" xfId="0" applyNumberFormat="1" applyFont="1" applyBorder="1" applyAlignment="1">
      <alignment horizontal="right" vertical="center"/>
    </xf>
    <xf numFmtId="0" fontId="31" fillId="10" borderId="80" xfId="0" applyFont="1" applyFill="1" applyBorder="1" applyAlignment="1" applyProtection="1">
      <alignment horizontal="center" vertical="center" textRotation="90" wrapText="1"/>
      <protection locked="0"/>
    </xf>
    <xf numFmtId="0" fontId="31" fillId="10" borderId="85" xfId="0" applyFont="1" applyFill="1" applyBorder="1" applyAlignment="1" applyProtection="1">
      <alignment horizontal="center" vertical="center" textRotation="90" wrapText="1"/>
      <protection locked="0"/>
    </xf>
    <xf numFmtId="0" fontId="31" fillId="10" borderId="48" xfId="0" applyFont="1" applyFill="1" applyBorder="1" applyAlignment="1" applyProtection="1">
      <alignment horizontal="center" vertical="center" textRotation="90" wrapText="1"/>
      <protection locked="0"/>
    </xf>
    <xf numFmtId="0" fontId="31" fillId="0" borderId="80" xfId="0" applyFont="1" applyBorder="1" applyAlignment="1" applyProtection="1">
      <alignment horizontal="center" vertical="center" textRotation="90" wrapText="1"/>
      <protection locked="0"/>
    </xf>
    <xf numFmtId="0" fontId="31" fillId="0" borderId="85" xfId="0" applyFont="1" applyBorder="1" applyAlignment="1" applyProtection="1">
      <alignment horizontal="center" vertical="center" textRotation="90" wrapText="1"/>
      <protection locked="0"/>
    </xf>
    <xf numFmtId="0" fontId="31" fillId="0" borderId="48" xfId="0" applyFont="1" applyBorder="1" applyAlignment="1" applyProtection="1">
      <alignment horizontal="center" vertical="center" textRotation="90" wrapText="1"/>
      <protection locked="0"/>
    </xf>
    <xf numFmtId="3" fontId="32" fillId="13" borderId="26" xfId="10" applyNumberFormat="1" applyFont="1" applyFill="1" applyBorder="1" applyAlignment="1" applyProtection="1">
      <alignment horizontal="right" vertical="center"/>
      <protection locked="0"/>
    </xf>
    <xf numFmtId="3" fontId="32" fillId="13" borderId="27" xfId="10" applyNumberFormat="1" applyFont="1" applyFill="1" applyBorder="1" applyAlignment="1" applyProtection="1">
      <alignment horizontal="right" vertical="center"/>
      <protection locked="0"/>
    </xf>
    <xf numFmtId="3" fontId="32" fillId="13" borderId="88" xfId="10" applyNumberFormat="1" applyFont="1" applyFill="1" applyBorder="1" applyAlignment="1" applyProtection="1">
      <alignment horizontal="right" vertical="center"/>
      <protection locked="0"/>
    </xf>
    <xf numFmtId="4" fontId="46" fillId="8" borderId="54" xfId="0" applyNumberFormat="1" applyFont="1" applyFill="1" applyBorder="1" applyAlignment="1" applyProtection="1">
      <alignment horizontal="center" vertical="top"/>
      <protection locked="0"/>
    </xf>
    <xf numFmtId="4" fontId="46" fillId="8" borderId="55" xfId="0" applyNumberFormat="1" applyFont="1" applyFill="1" applyBorder="1" applyAlignment="1" applyProtection="1">
      <alignment horizontal="center" vertical="top"/>
      <protection locked="0"/>
    </xf>
    <xf numFmtId="0" fontId="45" fillId="8" borderId="49" xfId="0" applyFont="1" applyFill="1" applyBorder="1" applyAlignment="1" applyProtection="1">
      <alignment horizontal="left" vertical="top" wrapText="1"/>
      <protection locked="0"/>
    </xf>
    <xf numFmtId="0" fontId="45" fillId="8" borderId="51" xfId="0" applyFont="1" applyFill="1" applyBorder="1" applyAlignment="1" applyProtection="1">
      <alignment horizontal="left" vertical="top" wrapText="1"/>
      <protection locked="0"/>
    </xf>
    <xf numFmtId="0" fontId="46" fillId="9" borderId="54" xfId="0" applyFont="1" applyFill="1" applyBorder="1" applyAlignment="1" applyProtection="1">
      <alignment horizontal="center" vertical="top"/>
      <protection locked="0"/>
    </xf>
    <xf numFmtId="0" fontId="46" fillId="9" borderId="56" xfId="0" applyFont="1" applyFill="1" applyBorder="1" applyAlignment="1" applyProtection="1">
      <alignment horizontal="center" vertical="top"/>
      <protection locked="0"/>
    </xf>
    <xf numFmtId="0" fontId="31" fillId="0" borderId="50" xfId="0" applyFont="1" applyBorder="1" applyAlignment="1" applyProtection="1">
      <alignment horizontal="left" vertical="center" wrapText="1"/>
      <protection locked="0"/>
    </xf>
    <xf numFmtId="0" fontId="48" fillId="0" borderId="50" xfId="0" applyFont="1" applyBorder="1" applyAlignment="1" applyProtection="1">
      <alignment horizontal="left" vertical="center" wrapText="1"/>
      <protection locked="0"/>
    </xf>
    <xf numFmtId="37" fontId="48" fillId="0" borderId="0" xfId="0" applyNumberFormat="1" applyFont="1" applyAlignment="1">
      <alignment horizontal="right" vertical="center"/>
    </xf>
    <xf numFmtId="37" fontId="48" fillId="0" borderId="16" xfId="0" applyNumberFormat="1" applyFont="1" applyBorder="1" applyAlignment="1">
      <alignment horizontal="right" vertical="center"/>
    </xf>
    <xf numFmtId="0" fontId="48" fillId="13" borderId="0" xfId="0" applyFont="1" applyFill="1" applyAlignment="1" applyProtection="1">
      <alignment horizontal="left" vertical="center" wrapText="1"/>
      <protection locked="0"/>
    </xf>
    <xf numFmtId="37" fontId="31" fillId="13" borderId="0" xfId="0" applyNumberFormat="1" applyFont="1" applyFill="1" applyAlignment="1">
      <alignment horizontal="right" vertical="center"/>
    </xf>
    <xf numFmtId="37" fontId="31" fillId="13" borderId="16" xfId="0" applyNumberFormat="1" applyFont="1" applyFill="1" applyBorder="1" applyAlignment="1">
      <alignment horizontal="right" vertical="center"/>
    </xf>
    <xf numFmtId="3" fontId="31" fillId="13" borderId="49" xfId="9" applyNumberFormat="1" applyFont="1" applyFill="1" applyBorder="1" applyAlignment="1" applyProtection="1">
      <alignment horizontal="right" vertical="center"/>
      <protection locked="0"/>
    </xf>
    <xf numFmtId="3" fontId="31" fillId="13" borderId="50" xfId="9" applyNumberFormat="1" applyFont="1" applyFill="1" applyBorder="1" applyAlignment="1" applyProtection="1">
      <alignment horizontal="right" vertical="center"/>
      <protection locked="0"/>
    </xf>
    <xf numFmtId="3" fontId="31" fillId="13" borderId="82" xfId="9" applyNumberFormat="1" applyFont="1" applyFill="1" applyBorder="1" applyAlignment="1" applyProtection="1">
      <alignment horizontal="right" vertical="center"/>
      <protection locked="0"/>
    </xf>
    <xf numFmtId="0" fontId="45" fillId="8" borderId="81" xfId="0" applyFont="1" applyFill="1" applyBorder="1" applyAlignment="1" applyProtection="1">
      <alignment horizontal="left" vertical="top"/>
      <protection locked="0"/>
    </xf>
    <xf numFmtId="0" fontId="46" fillId="8" borderId="97" xfId="0" applyFont="1" applyFill="1" applyBorder="1" applyAlignment="1" applyProtection="1">
      <alignment horizontal="center"/>
      <protection locked="0"/>
    </xf>
    <xf numFmtId="0" fontId="41" fillId="13" borderId="0" xfId="0" applyFont="1" applyFill="1" applyAlignment="1" applyProtection="1">
      <alignment horizontal="left" vertical="center" wrapText="1"/>
      <protection locked="0"/>
    </xf>
    <xf numFmtId="172" fontId="41" fillId="13" borderId="0" xfId="10" applyNumberFormat="1" applyFont="1" applyFill="1" applyBorder="1" applyAlignment="1" applyProtection="1">
      <alignment horizontal="right" vertical="center"/>
      <protection locked="0"/>
    </xf>
    <xf numFmtId="37" fontId="48" fillId="13" borderId="82" xfId="0" applyNumberFormat="1" applyFont="1" applyFill="1" applyBorder="1" applyAlignment="1">
      <alignment vertical="center"/>
    </xf>
    <xf numFmtId="37" fontId="48" fillId="13" borderId="86" xfId="0" applyNumberFormat="1" applyFont="1" applyFill="1" applyBorder="1" applyAlignment="1">
      <alignment vertical="center"/>
    </xf>
    <xf numFmtId="37" fontId="48" fillId="13" borderId="87" xfId="0" applyNumberFormat="1" applyFont="1" applyFill="1" applyBorder="1" applyAlignment="1">
      <alignment vertical="center"/>
    </xf>
    <xf numFmtId="0" fontId="41" fillId="0" borderId="26" xfId="0" applyFont="1" applyBorder="1" applyAlignment="1" applyProtection="1">
      <alignment horizontal="justify" vertical="top"/>
      <protection locked="0"/>
    </xf>
    <xf numFmtId="0" fontId="41" fillId="0" borderId="27" xfId="0" applyFont="1" applyBorder="1" applyAlignment="1" applyProtection="1">
      <alignment horizontal="justify" vertical="top"/>
      <protection locked="0"/>
    </xf>
    <xf numFmtId="0" fontId="41" fillId="0" borderId="28" xfId="0" applyFont="1" applyBorder="1" applyAlignment="1" applyProtection="1">
      <alignment horizontal="justify" vertical="top"/>
      <protection locked="0"/>
    </xf>
    <xf numFmtId="0" fontId="48" fillId="13" borderId="82" xfId="0" applyFont="1" applyFill="1" applyBorder="1" applyAlignment="1" applyProtection="1">
      <alignment horizontal="justify" vertical="top" wrapText="1"/>
      <protection locked="0"/>
    </xf>
    <xf numFmtId="0" fontId="48" fillId="13" borderId="86" xfId="0" applyFont="1" applyFill="1" applyBorder="1" applyAlignment="1" applyProtection="1">
      <alignment horizontal="justify" vertical="top"/>
      <protection locked="0"/>
    </xf>
    <xf numFmtId="0" fontId="48" fillId="13" borderId="83" xfId="0" applyFont="1" applyFill="1" applyBorder="1" applyAlignment="1" applyProtection="1">
      <alignment horizontal="justify" vertical="top"/>
      <protection locked="0"/>
    </xf>
    <xf numFmtId="0" fontId="41" fillId="13" borderId="26" xfId="0" applyFont="1" applyFill="1" applyBorder="1" applyAlignment="1" applyProtection="1">
      <alignment horizontal="justify" vertical="top"/>
      <protection locked="0"/>
    </xf>
    <xf numFmtId="0" fontId="41" fillId="13" borderId="27" xfId="0" applyFont="1" applyFill="1" applyBorder="1" applyAlignment="1" applyProtection="1">
      <alignment horizontal="justify" vertical="top"/>
      <protection locked="0"/>
    </xf>
    <xf numFmtId="37" fontId="61" fillId="13" borderId="26" xfId="0" applyNumberFormat="1" applyFont="1" applyFill="1" applyBorder="1" applyAlignment="1">
      <alignment vertical="center"/>
    </xf>
    <xf numFmtId="37" fontId="61" fillId="13" borderId="27" xfId="0" applyNumberFormat="1" applyFont="1" applyFill="1" applyBorder="1" applyAlignment="1">
      <alignment vertical="center"/>
    </xf>
    <xf numFmtId="37" fontId="61" fillId="13" borderId="88" xfId="0" applyNumberFormat="1" applyFont="1" applyFill="1" applyBorder="1" applyAlignment="1">
      <alignment vertical="center"/>
    </xf>
    <xf numFmtId="0" fontId="41" fillId="10" borderId="45" xfId="0" applyFont="1" applyFill="1" applyBorder="1" applyAlignment="1" applyProtection="1">
      <alignment horizontal="left" vertical="center" textRotation="1"/>
      <protection locked="0"/>
    </xf>
    <xf numFmtId="0" fontId="41" fillId="10" borderId="46" xfId="0" applyFont="1" applyFill="1" applyBorder="1" applyAlignment="1" applyProtection="1">
      <alignment horizontal="left" vertical="center" textRotation="1"/>
      <protection locked="0"/>
    </xf>
    <xf numFmtId="0" fontId="41" fillId="7" borderId="46" xfId="0" applyFont="1" applyFill="1" applyBorder="1" applyAlignment="1" applyProtection="1">
      <alignment horizontal="center" vertical="center"/>
      <protection locked="0"/>
    </xf>
    <xf numFmtId="0" fontId="41" fillId="7" borderId="46" xfId="0" applyFont="1" applyFill="1" applyBorder="1" applyAlignment="1" applyProtection="1">
      <alignment horizontal="left" vertical="center"/>
      <protection locked="0"/>
    </xf>
    <xf numFmtId="0" fontId="41" fillId="7" borderId="47" xfId="0" applyFont="1" applyFill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justify" vertical="top" wrapText="1"/>
      <protection locked="0"/>
    </xf>
    <xf numFmtId="0" fontId="41" fillId="0" borderId="0" xfId="0" applyFont="1" applyAlignment="1" applyProtection="1">
      <alignment horizontal="justify" vertical="top" wrapText="1"/>
      <protection locked="0"/>
    </xf>
    <xf numFmtId="0" fontId="41" fillId="0" borderId="0" xfId="0" applyFont="1" applyAlignment="1" applyProtection="1">
      <alignment horizontal="justify" vertical="top"/>
      <protection locked="0"/>
    </xf>
    <xf numFmtId="37" fontId="41" fillId="0" borderId="0" xfId="0" applyNumberFormat="1" applyFont="1" applyAlignment="1">
      <alignment horizontal="right" vertical="center"/>
    </xf>
    <xf numFmtId="37" fontId="41" fillId="0" borderId="53" xfId="0" applyNumberFormat="1" applyFont="1" applyBorder="1" applyAlignment="1">
      <alignment horizontal="right" vertical="center"/>
    </xf>
    <xf numFmtId="0" fontId="41" fillId="13" borderId="0" xfId="0" applyFont="1" applyFill="1" applyAlignment="1" applyProtection="1">
      <alignment horizontal="justify" vertical="top" wrapText="1"/>
      <protection locked="0"/>
    </xf>
    <xf numFmtId="0" fontId="41" fillId="13" borderId="0" xfId="0" applyFont="1" applyFill="1" applyAlignment="1" applyProtection="1">
      <alignment horizontal="justify" vertical="top"/>
      <protection locked="0"/>
    </xf>
    <xf numFmtId="37" fontId="48" fillId="13" borderId="0" xfId="0" applyNumberFormat="1" applyFont="1" applyFill="1" applyAlignment="1">
      <alignment horizontal="right" vertical="center"/>
    </xf>
    <xf numFmtId="37" fontId="48" fillId="13" borderId="53" xfId="0" applyNumberFormat="1" applyFont="1" applyFill="1" applyBorder="1" applyAlignment="1">
      <alignment horizontal="right" vertical="center"/>
    </xf>
    <xf numFmtId="0" fontId="31" fillId="8" borderId="24" xfId="0" applyFont="1" applyFill="1" applyBorder="1" applyAlignment="1" applyProtection="1">
      <alignment horizontal="center" vertical="center" textRotation="90" wrapText="1"/>
      <protection locked="0"/>
    </xf>
    <xf numFmtId="0" fontId="31" fillId="8" borderId="17" xfId="0" applyFont="1" applyFill="1" applyBorder="1" applyAlignment="1" applyProtection="1">
      <alignment horizontal="center" vertical="center" textRotation="90" wrapText="1"/>
      <protection locked="0"/>
    </xf>
    <xf numFmtId="0" fontId="41" fillId="13" borderId="33" xfId="0" applyFont="1" applyFill="1" applyBorder="1" applyAlignment="1" applyProtection="1">
      <alignment horizontal="left" vertical="top" wrapText="1"/>
      <protection locked="0"/>
    </xf>
    <xf numFmtId="0" fontId="31" fillId="0" borderId="26" xfId="0" applyFont="1" applyBorder="1" applyAlignment="1" applyProtection="1">
      <alignment horizontal="justify" vertical="top"/>
      <protection locked="0"/>
    </xf>
    <xf numFmtId="0" fontId="31" fillId="0" borderId="27" xfId="0" applyFont="1" applyBorder="1" applyAlignment="1" applyProtection="1">
      <alignment horizontal="justify" vertical="top"/>
      <protection locked="0"/>
    </xf>
    <xf numFmtId="0" fontId="31" fillId="0" borderId="28" xfId="0" applyFont="1" applyBorder="1" applyAlignment="1" applyProtection="1">
      <alignment horizontal="justify" vertical="top"/>
      <protection locked="0"/>
    </xf>
    <xf numFmtId="37" fontId="31" fillId="0" borderId="26" xfId="0" applyNumberFormat="1" applyFont="1" applyBorder="1" applyAlignment="1">
      <alignment vertical="center"/>
    </xf>
    <xf numFmtId="37" fontId="31" fillId="0" borderId="27" xfId="0" applyNumberFormat="1" applyFont="1" applyBorder="1" applyAlignment="1">
      <alignment vertical="center"/>
    </xf>
    <xf numFmtId="37" fontId="31" fillId="0" borderId="88" xfId="0" applyNumberFormat="1" applyFont="1" applyBorder="1" applyAlignment="1">
      <alignment vertical="center"/>
    </xf>
    <xf numFmtId="37" fontId="32" fillId="13" borderId="23" xfId="9" applyNumberFormat="1" applyFont="1" applyFill="1" applyBorder="1" applyAlignment="1" applyProtection="1">
      <alignment horizontal="right" vertical="center"/>
      <protection locked="0"/>
    </xf>
    <xf numFmtId="37" fontId="32" fillId="13" borderId="99" xfId="9" applyNumberFormat="1" applyFont="1" applyFill="1" applyBorder="1" applyAlignment="1" applyProtection="1">
      <alignment horizontal="right" vertical="center"/>
      <protection locked="0"/>
    </xf>
    <xf numFmtId="0" fontId="31" fillId="13" borderId="26" xfId="0" applyFont="1" applyFill="1" applyBorder="1" applyAlignment="1" applyProtection="1">
      <alignment horizontal="left" vertical="center" wrapText="1"/>
      <protection locked="0"/>
    </xf>
    <xf numFmtId="0" fontId="31" fillId="13" borderId="27" xfId="0" applyFont="1" applyFill="1" applyBorder="1" applyAlignment="1" applyProtection="1">
      <alignment horizontal="left" vertical="center" wrapText="1"/>
      <protection locked="0"/>
    </xf>
    <xf numFmtId="0" fontId="31" fillId="13" borderId="28" xfId="0" applyFont="1" applyFill="1" applyBorder="1" applyAlignment="1" applyProtection="1">
      <alignment horizontal="left" vertical="center" wrapText="1"/>
      <protection locked="0"/>
    </xf>
    <xf numFmtId="3" fontId="63" fillId="13" borderId="26" xfId="9" applyNumberFormat="1" applyFont="1" applyFill="1" applyBorder="1" applyAlignment="1" applyProtection="1">
      <alignment horizontal="right" vertical="center"/>
      <protection locked="0"/>
    </xf>
    <xf numFmtId="3" fontId="63" fillId="13" borderId="27" xfId="9" applyNumberFormat="1" applyFont="1" applyFill="1" applyBorder="1" applyAlignment="1" applyProtection="1">
      <alignment horizontal="right" vertical="center"/>
      <protection locked="0"/>
    </xf>
    <xf numFmtId="0" fontId="48" fillId="0" borderId="26" xfId="0" applyFont="1" applyBorder="1" applyAlignment="1" applyProtection="1">
      <alignment horizontal="justify" vertical="top"/>
      <protection locked="0"/>
    </xf>
    <xf numFmtId="0" fontId="48" fillId="0" borderId="27" xfId="0" applyFont="1" applyBorder="1" applyAlignment="1" applyProtection="1">
      <alignment horizontal="justify" vertical="top"/>
      <protection locked="0"/>
    </xf>
    <xf numFmtId="0" fontId="48" fillId="0" borderId="28" xfId="0" applyFont="1" applyBorder="1" applyAlignment="1" applyProtection="1">
      <alignment horizontal="justify" vertical="top"/>
      <protection locked="0"/>
    </xf>
    <xf numFmtId="3" fontId="63" fillId="0" borderId="26" xfId="9" applyNumberFormat="1" applyFont="1" applyFill="1" applyBorder="1" applyAlignment="1" applyProtection="1">
      <alignment horizontal="right" vertical="center"/>
      <protection locked="0"/>
    </xf>
    <xf numFmtId="3" fontId="63" fillId="0" borderId="27" xfId="9" applyNumberFormat="1" applyFont="1" applyFill="1" applyBorder="1" applyAlignment="1" applyProtection="1">
      <alignment horizontal="righ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3" fontId="49" fillId="0" borderId="26" xfId="9" applyNumberFormat="1" applyFont="1" applyFill="1" applyBorder="1" applyAlignment="1" applyProtection="1">
      <alignment horizontal="right" vertical="center"/>
      <protection locked="0"/>
    </xf>
    <xf numFmtId="3" fontId="49" fillId="0" borderId="27" xfId="9" applyNumberFormat="1" applyFont="1" applyFill="1" applyBorder="1" applyAlignment="1" applyProtection="1">
      <alignment horizontal="right" vertical="center"/>
      <protection locked="0"/>
    </xf>
    <xf numFmtId="3" fontId="32" fillId="13" borderId="0" xfId="10" applyNumberFormat="1" applyFont="1" applyFill="1" applyBorder="1" applyAlignment="1" applyProtection="1">
      <alignment horizontal="right" vertical="center"/>
      <protection locked="0"/>
    </xf>
    <xf numFmtId="0" fontId="32" fillId="13" borderId="26" xfId="0" applyFont="1" applyFill="1" applyBorder="1" applyAlignment="1" applyProtection="1">
      <alignment horizontal="left" vertical="center" wrapText="1"/>
      <protection locked="0"/>
    </xf>
    <xf numFmtId="0" fontId="32" fillId="13" borderId="27" xfId="0" applyFont="1" applyFill="1" applyBorder="1" applyAlignment="1" applyProtection="1">
      <alignment horizontal="left" vertical="center" wrapText="1"/>
      <protection locked="0"/>
    </xf>
    <xf numFmtId="0" fontId="32" fillId="13" borderId="28" xfId="0" applyFont="1" applyFill="1" applyBorder="1" applyAlignment="1" applyProtection="1">
      <alignment horizontal="left" vertical="center" wrapText="1"/>
      <protection locked="0"/>
    </xf>
    <xf numFmtId="3" fontId="49" fillId="13" borderId="26" xfId="9" applyNumberFormat="1" applyFont="1" applyFill="1" applyBorder="1" applyAlignment="1" applyProtection="1">
      <alignment vertical="center"/>
      <protection locked="0"/>
    </xf>
    <xf numFmtId="3" fontId="49" fillId="13" borderId="27" xfId="0" applyNumberFormat="1" applyFont="1" applyFill="1" applyBorder="1" applyAlignment="1">
      <alignment vertical="center"/>
    </xf>
    <xf numFmtId="0" fontId="31" fillId="0" borderId="20" xfId="0" applyFont="1" applyBorder="1" applyAlignment="1" applyProtection="1">
      <alignment horizontal="left" vertical="center" wrapText="1"/>
      <protection locked="0"/>
    </xf>
    <xf numFmtId="37" fontId="48" fillId="0" borderId="20" xfId="0" applyNumberFormat="1" applyFont="1" applyBorder="1" applyAlignment="1">
      <alignment horizontal="right" vertical="center"/>
    </xf>
    <xf numFmtId="37" fontId="48" fillId="0" borderId="100" xfId="0" applyNumberFormat="1" applyFont="1" applyBorder="1" applyAlignment="1">
      <alignment horizontal="right" vertical="center"/>
    </xf>
    <xf numFmtId="0" fontId="31" fillId="0" borderId="31" xfId="0" applyFont="1" applyBorder="1" applyAlignment="1" applyProtection="1">
      <alignment horizontal="justify" vertical="top"/>
      <protection locked="0"/>
    </xf>
    <xf numFmtId="0" fontId="31" fillId="0" borderId="32" xfId="0" applyFont="1" applyBorder="1" applyAlignment="1" applyProtection="1">
      <alignment horizontal="justify" vertical="top"/>
      <protection locked="0"/>
    </xf>
    <xf numFmtId="3" fontId="63" fillId="0" borderId="30" xfId="9" applyNumberFormat="1" applyFont="1" applyFill="1" applyBorder="1" applyAlignment="1" applyProtection="1">
      <alignment horizontal="right" vertical="center"/>
      <protection locked="0"/>
    </xf>
    <xf numFmtId="3" fontId="63" fillId="0" borderId="31" xfId="9" applyNumberFormat="1" applyFont="1" applyFill="1" applyBorder="1" applyAlignment="1" applyProtection="1">
      <alignment horizontal="right" vertical="center"/>
      <protection locked="0"/>
    </xf>
    <xf numFmtId="0" fontId="32" fillId="13" borderId="0" xfId="0" applyFont="1" applyFill="1" applyBorder="1" applyAlignment="1" applyProtection="1">
      <alignment horizontal="justify" vertical="top" wrapText="1"/>
      <protection locked="0"/>
    </xf>
    <xf numFmtId="3" fontId="49" fillId="13" borderId="0" xfId="9" applyNumberFormat="1" applyFont="1" applyFill="1" applyBorder="1" applyAlignment="1" applyProtection="1">
      <alignment horizontal="right" vertical="center"/>
      <protection locked="0"/>
    </xf>
    <xf numFmtId="3" fontId="49" fillId="13" borderId="26" xfId="9" applyNumberFormat="1" applyFont="1" applyFill="1" applyBorder="1" applyAlignment="1" applyProtection="1">
      <alignment horizontal="right" vertical="center"/>
      <protection locked="0"/>
    </xf>
    <xf numFmtId="37" fontId="31" fillId="0" borderId="0" xfId="0" applyNumberFormat="1" applyFont="1" applyAlignment="1">
      <alignment horizontal="right" vertical="center"/>
    </xf>
    <xf numFmtId="37" fontId="31" fillId="0" borderId="53" xfId="0" applyNumberFormat="1" applyFont="1" applyBorder="1" applyAlignment="1">
      <alignment horizontal="right" vertical="center"/>
    </xf>
    <xf numFmtId="37" fontId="41" fillId="13" borderId="0" xfId="0" applyNumberFormat="1" applyFont="1" applyFill="1" applyAlignment="1">
      <alignment horizontal="right" vertical="center"/>
    </xf>
    <xf numFmtId="37" fontId="41" fillId="13" borderId="53" xfId="0" applyNumberFormat="1" applyFont="1" applyFill="1" applyBorder="1" applyAlignment="1">
      <alignment horizontal="right" vertical="center"/>
    </xf>
    <xf numFmtId="3" fontId="49" fillId="13" borderId="0" xfId="9" applyNumberFormat="1" applyFont="1" applyFill="1" applyBorder="1" applyAlignment="1" applyProtection="1">
      <alignment vertical="center"/>
      <protection locked="0"/>
    </xf>
    <xf numFmtId="0" fontId="32" fillId="0" borderId="29" xfId="0" applyFont="1" applyBorder="1" applyAlignment="1" applyProtection="1">
      <alignment horizontal="left" vertical="center" wrapText="1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0" fontId="31" fillId="13" borderId="0" xfId="0" applyFont="1" applyFill="1" applyBorder="1" applyAlignment="1" applyProtection="1">
      <alignment horizontal="justify" vertical="top"/>
      <protection locked="0"/>
    </xf>
    <xf numFmtId="0" fontId="31" fillId="13" borderId="0" xfId="0" applyFont="1" applyFill="1" applyAlignment="1" applyProtection="1">
      <alignment horizontal="justify" vertical="top"/>
      <protection locked="0"/>
    </xf>
    <xf numFmtId="3" fontId="63" fillId="13" borderId="0" xfId="9" applyNumberFormat="1" applyFont="1" applyFill="1" applyBorder="1" applyAlignment="1" applyProtection="1">
      <alignment horizontal="right" vertical="center"/>
      <protection locked="0"/>
    </xf>
    <xf numFmtId="0" fontId="64" fillId="8" borderId="0" xfId="0" applyFont="1" applyFill="1" applyAlignment="1" applyProtection="1">
      <alignment horizontal="justify" vertical="top"/>
      <protection locked="0"/>
    </xf>
    <xf numFmtId="3" fontId="49" fillId="0" borderId="0" xfId="9" applyNumberFormat="1" applyFont="1" applyFill="1" applyBorder="1" applyAlignment="1" applyProtection="1">
      <alignment horizontal="right" vertical="center"/>
      <protection locked="0"/>
    </xf>
    <xf numFmtId="0" fontId="31" fillId="0" borderId="0" xfId="0" applyFont="1" applyBorder="1" applyAlignment="1" applyProtection="1">
      <alignment horizontal="justify" vertical="top"/>
      <protection locked="0"/>
    </xf>
    <xf numFmtId="0" fontId="31" fillId="0" borderId="20" xfId="0" applyFont="1" applyBorder="1" applyAlignment="1" applyProtection="1">
      <alignment horizontal="justify" vertical="top"/>
      <protection locked="0"/>
    </xf>
    <xf numFmtId="3" fontId="31" fillId="0" borderId="20" xfId="10" applyNumberFormat="1" applyFont="1" applyFill="1" applyBorder="1" applyAlignment="1" applyProtection="1">
      <alignment horizontal="right" vertical="center"/>
      <protection locked="0"/>
    </xf>
    <xf numFmtId="3" fontId="31" fillId="0" borderId="41" xfId="10" applyNumberFormat="1" applyFont="1" applyFill="1" applyBorder="1" applyAlignment="1" applyProtection="1">
      <alignment horizontal="right" vertical="center"/>
      <protection locked="0"/>
    </xf>
    <xf numFmtId="0" fontId="32" fillId="8" borderId="0" xfId="0" applyFont="1" applyFill="1" applyBorder="1" applyAlignment="1" applyProtection="1">
      <alignment horizontal="justify" vertical="top"/>
      <protection locked="0"/>
    </xf>
    <xf numFmtId="0" fontId="41" fillId="8" borderId="0" xfId="0" applyFont="1" applyFill="1" applyAlignment="1" applyProtection="1">
      <alignment horizontal="justify" vertical="top"/>
      <protection locked="0"/>
    </xf>
    <xf numFmtId="3" fontId="49" fillId="0" borderId="0" xfId="10" applyNumberFormat="1" applyFont="1" applyFill="1" applyBorder="1" applyAlignment="1" applyProtection="1">
      <alignment horizontal="right" vertical="center"/>
      <protection locked="0"/>
    </xf>
    <xf numFmtId="3" fontId="49" fillId="0" borderId="26" xfId="10" applyNumberFormat="1" applyFont="1" applyFill="1" applyBorder="1" applyAlignment="1" applyProtection="1">
      <alignment horizontal="right" vertical="center"/>
      <protection locked="0"/>
    </xf>
    <xf numFmtId="0" fontId="41" fillId="13" borderId="17" xfId="0" applyFont="1" applyFill="1" applyBorder="1" applyAlignment="1" applyProtection="1">
      <alignment horizontal="left" vertical="center" wrapText="1"/>
      <protection locked="0"/>
    </xf>
    <xf numFmtId="0" fontId="41" fillId="13" borderId="18" xfId="0" applyFont="1" applyFill="1" applyBorder="1" applyAlignment="1" applyProtection="1">
      <alignment horizontal="left" vertical="center" wrapText="1"/>
      <protection locked="0"/>
    </xf>
    <xf numFmtId="0" fontId="41" fillId="13" borderId="29" xfId="0" applyFont="1" applyFill="1" applyBorder="1" applyAlignment="1" applyProtection="1">
      <alignment horizontal="left" vertical="center" wrapText="1"/>
      <protection locked="0"/>
    </xf>
    <xf numFmtId="3" fontId="32" fillId="13" borderId="17" xfId="10" applyNumberFormat="1" applyFont="1" applyFill="1" applyBorder="1" applyAlignment="1" applyProtection="1">
      <alignment horizontal="right" vertical="center"/>
      <protection locked="0"/>
    </xf>
    <xf numFmtId="3" fontId="32" fillId="13" borderId="18" xfId="10" applyNumberFormat="1" applyFont="1" applyFill="1" applyBorder="1" applyAlignment="1" applyProtection="1">
      <alignment horizontal="right" vertical="center"/>
      <protection locked="0"/>
    </xf>
    <xf numFmtId="0" fontId="31" fillId="13" borderId="50" xfId="0" applyFont="1" applyFill="1" applyBorder="1" applyAlignment="1" applyProtection="1">
      <alignment horizontal="left" vertical="center" wrapText="1"/>
      <protection locked="0"/>
    </xf>
    <xf numFmtId="37" fontId="31" fillId="13" borderId="50" xfId="0" applyNumberFormat="1" applyFont="1" applyFill="1" applyBorder="1" applyAlignment="1">
      <alignment horizontal="right" vertical="center"/>
    </xf>
    <xf numFmtId="0" fontId="41" fillId="0" borderId="139" xfId="0" applyFont="1" applyBorder="1" applyAlignment="1" applyProtection="1">
      <alignment horizontal="center" vertical="center" textRotation="90" wrapText="1"/>
      <protection locked="0"/>
    </xf>
    <xf numFmtId="0" fontId="41" fillId="0" borderId="140" xfId="0" applyFont="1" applyBorder="1" applyAlignment="1" applyProtection="1">
      <alignment horizontal="center" vertical="center" textRotation="90" wrapText="1"/>
      <protection locked="0"/>
    </xf>
    <xf numFmtId="0" fontId="41" fillId="0" borderId="141" xfId="0" applyFont="1" applyBorder="1" applyAlignment="1" applyProtection="1">
      <alignment horizontal="center" vertical="center" textRotation="90" wrapText="1"/>
      <protection locked="0"/>
    </xf>
    <xf numFmtId="0" fontId="41" fillId="13" borderId="24" xfId="0" applyFont="1" applyFill="1" applyBorder="1" applyAlignment="1" applyProtection="1">
      <alignment horizontal="left" vertical="center" wrapText="1"/>
      <protection locked="0"/>
    </xf>
    <xf numFmtId="0" fontId="41" fillId="13" borderId="25" xfId="0" applyFont="1" applyFill="1" applyBorder="1" applyAlignment="1" applyProtection="1">
      <alignment horizontal="left" vertical="center" wrapText="1"/>
      <protection locked="0"/>
    </xf>
    <xf numFmtId="0" fontId="41" fillId="13" borderId="22" xfId="0" applyFont="1" applyFill="1" applyBorder="1" applyAlignment="1" applyProtection="1">
      <alignment horizontal="left" vertical="center" wrapText="1"/>
      <protection locked="0"/>
    </xf>
    <xf numFmtId="3" fontId="32" fillId="13" borderId="24" xfId="10" applyNumberFormat="1" applyFont="1" applyFill="1" applyBorder="1" applyAlignment="1" applyProtection="1">
      <alignment horizontal="right" vertical="center"/>
      <protection locked="0"/>
    </xf>
    <xf numFmtId="3" fontId="32" fillId="13" borderId="25" xfId="10" applyNumberFormat="1" applyFont="1" applyFill="1" applyBorder="1" applyAlignment="1" applyProtection="1">
      <alignment horizontal="right" vertical="center"/>
      <protection locked="0"/>
    </xf>
    <xf numFmtId="0" fontId="41" fillId="13" borderId="0" xfId="0" applyFont="1" applyFill="1" applyAlignment="1" applyProtection="1">
      <alignment horizontal="left" vertical="top" wrapText="1"/>
      <protection locked="0"/>
    </xf>
    <xf numFmtId="37" fontId="41" fillId="13" borderId="16" xfId="0" applyNumberFormat="1" applyFont="1" applyFill="1" applyBorder="1" applyAlignment="1">
      <alignment horizontal="right" vertical="center"/>
    </xf>
    <xf numFmtId="0" fontId="41" fillId="0" borderId="17" xfId="0" applyFont="1" applyBorder="1" applyAlignment="1" applyProtection="1">
      <alignment horizontal="left" vertical="center" wrapText="1"/>
      <protection locked="0"/>
    </xf>
    <xf numFmtId="0" fontId="41" fillId="0" borderId="18" xfId="0" applyFont="1" applyBorder="1" applyAlignment="1" applyProtection="1">
      <alignment horizontal="left" vertical="center" wrapText="1"/>
      <protection locked="0"/>
    </xf>
    <xf numFmtId="0" fontId="41" fillId="0" borderId="29" xfId="0" applyFont="1" applyBorder="1" applyAlignment="1" applyProtection="1">
      <alignment horizontal="left" vertical="center" wrapText="1"/>
      <protection locked="0"/>
    </xf>
    <xf numFmtId="3" fontId="32" fillId="0" borderId="17" xfId="10" applyNumberFormat="1" applyFont="1" applyFill="1" applyBorder="1" applyAlignment="1" applyProtection="1">
      <alignment horizontal="right" vertical="center"/>
      <protection locked="0"/>
    </xf>
    <xf numFmtId="3" fontId="32" fillId="0" borderId="18" xfId="10" applyNumberFormat="1" applyFont="1" applyFill="1" applyBorder="1" applyAlignment="1" applyProtection="1">
      <alignment horizontal="right" vertical="center"/>
      <protection locked="0"/>
    </xf>
    <xf numFmtId="0" fontId="31" fillId="8" borderId="0" xfId="0" applyFont="1" applyFill="1" applyAlignment="1" applyProtection="1">
      <alignment horizontal="left" vertical="top" wrapText="1"/>
      <protection locked="0"/>
    </xf>
    <xf numFmtId="37" fontId="31" fillId="0" borderId="55" xfId="0" applyNumberFormat="1" applyFont="1" applyBorder="1" applyAlignment="1">
      <alignment horizontal="right" vertical="center"/>
    </xf>
    <xf numFmtId="37" fontId="31" fillId="0" borderId="97" xfId="0" applyNumberFormat="1" applyFont="1" applyBorder="1" applyAlignment="1">
      <alignment horizontal="right" vertical="center"/>
    </xf>
    <xf numFmtId="0" fontId="31" fillId="13" borderId="17" xfId="0" applyFont="1" applyFill="1" applyBorder="1" applyAlignment="1" applyProtection="1">
      <alignment horizontal="justify" vertical="top" wrapText="1"/>
      <protection locked="0"/>
    </xf>
    <xf numFmtId="0" fontId="31" fillId="13" borderId="25" xfId="0" applyFont="1" applyFill="1" applyBorder="1" applyAlignment="1" applyProtection="1">
      <alignment horizontal="justify" vertical="top" wrapText="1"/>
      <protection locked="0"/>
    </xf>
    <xf numFmtId="37" fontId="31" fillId="13" borderId="24" xfId="0" applyNumberFormat="1" applyFont="1" applyFill="1" applyBorder="1" applyAlignment="1">
      <alignment horizontal="right" vertical="center"/>
    </xf>
    <xf numFmtId="37" fontId="31" fillId="13" borderId="25" xfId="0" applyNumberFormat="1" applyFont="1" applyFill="1" applyBorder="1" applyAlignment="1">
      <alignment horizontal="right" vertical="center"/>
    </xf>
    <xf numFmtId="37" fontId="31" fillId="13" borderId="101" xfId="0" applyNumberFormat="1" applyFont="1" applyFill="1" applyBorder="1" applyAlignment="1">
      <alignment horizontal="right" vertical="center"/>
    </xf>
    <xf numFmtId="0" fontId="31" fillId="0" borderId="90" xfId="0" applyFont="1" applyBorder="1" applyAlignment="1" applyProtection="1">
      <alignment horizontal="left" vertical="center" wrapText="1"/>
      <protection locked="0"/>
    </xf>
    <xf numFmtId="0" fontId="31" fillId="0" borderId="55" xfId="0" applyFont="1" applyBorder="1" applyAlignment="1" applyProtection="1">
      <alignment horizontal="left" vertical="center" wrapText="1"/>
      <protection locked="0"/>
    </xf>
    <xf numFmtId="3" fontId="49" fillId="0" borderId="55" xfId="0" applyNumberFormat="1" applyFont="1" applyBorder="1" applyProtection="1">
      <protection locked="0"/>
    </xf>
    <xf numFmtId="0" fontId="49" fillId="0" borderId="55" xfId="0" applyFont="1" applyBorder="1" applyProtection="1">
      <protection locked="0"/>
    </xf>
    <xf numFmtId="0" fontId="49" fillId="0" borderId="84" xfId="0" applyFont="1" applyBorder="1" applyProtection="1">
      <protection locked="0"/>
    </xf>
    <xf numFmtId="0" fontId="55" fillId="0" borderId="24" xfId="0" applyFont="1" applyBorder="1" applyAlignment="1" applyProtection="1">
      <alignment horizontal="center" vertical="center" textRotation="90" wrapText="1"/>
      <protection locked="0"/>
    </xf>
    <xf numFmtId="0" fontId="55" fillId="0" borderId="17" xfId="0" applyFont="1" applyBorder="1" applyAlignment="1" applyProtection="1">
      <alignment horizontal="center" vertical="center" textRotation="90" wrapText="1"/>
      <protection locked="0"/>
    </xf>
    <xf numFmtId="0" fontId="55" fillId="0" borderId="104" xfId="0" applyFont="1" applyBorder="1" applyAlignment="1" applyProtection="1">
      <alignment horizontal="center" vertical="center" textRotation="90" wrapText="1"/>
      <protection locked="0"/>
    </xf>
    <xf numFmtId="0" fontId="32" fillId="13" borderId="35" xfId="0" applyFont="1" applyFill="1" applyBorder="1" applyAlignment="1" applyProtection="1">
      <alignment horizontal="left" vertical="center" wrapText="1"/>
      <protection locked="0"/>
    </xf>
    <xf numFmtId="0" fontId="32" fillId="13" borderId="33" xfId="0" applyFont="1" applyFill="1" applyBorder="1" applyAlignment="1" applyProtection="1">
      <alignment horizontal="left" vertical="center" wrapText="1"/>
      <protection locked="0"/>
    </xf>
    <xf numFmtId="3" fontId="49" fillId="13" borderId="33" xfId="9" applyNumberFormat="1" applyFont="1" applyFill="1" applyBorder="1" applyAlignment="1" applyProtection="1">
      <alignment vertical="center"/>
      <protection locked="0"/>
    </xf>
    <xf numFmtId="3" fontId="49" fillId="13" borderId="34" xfId="9" applyNumberFormat="1" applyFont="1" applyFill="1" applyBorder="1" applyAlignment="1" applyProtection="1">
      <alignment vertical="center"/>
      <protection locked="0"/>
    </xf>
    <xf numFmtId="0" fontId="31" fillId="8" borderId="104" xfId="0" applyFont="1" applyFill="1" applyBorder="1" applyAlignment="1" applyProtection="1">
      <alignment horizontal="left" vertical="center" wrapText="1"/>
      <protection locked="0"/>
    </xf>
    <xf numFmtId="0" fontId="31" fillId="8" borderId="102" xfId="0" applyFont="1" applyFill="1" applyBorder="1" applyAlignment="1" applyProtection="1">
      <alignment horizontal="left" vertical="center" wrapText="1"/>
      <protection locked="0"/>
    </xf>
    <xf numFmtId="37" fontId="31" fillId="0" borderId="104" xfId="0" applyNumberFormat="1" applyFont="1" applyBorder="1" applyAlignment="1">
      <alignment horizontal="right" vertical="center"/>
    </xf>
    <xf numFmtId="37" fontId="31" fillId="0" borderId="102" xfId="0" applyNumberFormat="1" applyFont="1" applyBorder="1" applyAlignment="1">
      <alignment horizontal="right" vertical="center"/>
    </xf>
    <xf numFmtId="37" fontId="31" fillId="0" borderId="103" xfId="0" applyNumberFormat="1" applyFont="1" applyBorder="1" applyAlignment="1">
      <alignment horizontal="right" vertical="center"/>
    </xf>
    <xf numFmtId="0" fontId="32" fillId="13" borderId="29" xfId="0" applyFont="1" applyFill="1" applyBorder="1" applyAlignment="1" applyProtection="1">
      <alignment horizontal="left" vertical="center" wrapText="1"/>
      <protection locked="0"/>
    </xf>
    <xf numFmtId="0" fontId="32" fillId="13" borderId="0" xfId="0" applyFont="1" applyFill="1" applyAlignment="1" applyProtection="1">
      <alignment horizontal="left" vertical="center" wrapText="1"/>
      <protection locked="0"/>
    </xf>
    <xf numFmtId="172" fontId="41" fillId="8" borderId="116" xfId="10" applyNumberFormat="1" applyFont="1" applyFill="1" applyBorder="1" applyAlignment="1" applyProtection="1">
      <alignment horizontal="right" vertical="center" wrapText="1"/>
      <protection locked="0"/>
    </xf>
    <xf numFmtId="172" fontId="41" fillId="8" borderId="108" xfId="10" applyNumberFormat="1" applyFont="1" applyFill="1" applyBorder="1" applyAlignment="1" applyProtection="1">
      <alignment horizontal="right" vertical="center" wrapText="1"/>
      <protection locked="0"/>
    </xf>
    <xf numFmtId="172" fontId="41" fillId="8" borderId="117" xfId="10" applyNumberFormat="1" applyFont="1" applyFill="1" applyBorder="1" applyAlignment="1" applyProtection="1">
      <alignment horizontal="right" vertical="center" wrapText="1"/>
      <protection locked="0"/>
    </xf>
    <xf numFmtId="0" fontId="31" fillId="8" borderId="116" xfId="0" applyFont="1" applyFill="1" applyBorder="1" applyAlignment="1" applyProtection="1">
      <alignment horizontal="left" vertical="center" wrapText="1"/>
      <protection locked="0"/>
    </xf>
    <xf numFmtId="0" fontId="31" fillId="8" borderId="108" xfId="0" applyFont="1" applyFill="1" applyBorder="1" applyAlignment="1" applyProtection="1">
      <alignment horizontal="left" vertical="center" wrapText="1"/>
      <protection locked="0"/>
    </xf>
    <xf numFmtId="0" fontId="31" fillId="8" borderId="117" xfId="0" applyFont="1" applyFill="1" applyBorder="1" applyAlignment="1" applyProtection="1">
      <alignment horizontal="left" vertical="center" wrapText="1"/>
      <protection locked="0"/>
    </xf>
    <xf numFmtId="37" fontId="41" fillId="8" borderId="6" xfId="0" applyNumberFormat="1" applyFont="1" applyFill="1" applyBorder="1" applyAlignment="1">
      <alignment horizontal="right" vertical="center"/>
    </xf>
    <xf numFmtId="37" fontId="41" fillId="8" borderId="108" xfId="0" applyNumberFormat="1" applyFont="1" applyFill="1" applyBorder="1" applyAlignment="1">
      <alignment horizontal="right" vertical="center"/>
    </xf>
    <xf numFmtId="37" fontId="41" fillId="13" borderId="6" xfId="0" applyNumberFormat="1" applyFont="1" applyFill="1" applyBorder="1" applyAlignment="1">
      <alignment horizontal="right" vertical="center"/>
    </xf>
    <xf numFmtId="37" fontId="41" fillId="13" borderId="108" xfId="0" applyNumberFormat="1" applyFont="1" applyFill="1" applyBorder="1" applyAlignment="1">
      <alignment horizontal="right" vertical="center"/>
    </xf>
    <xf numFmtId="0" fontId="31" fillId="0" borderId="21" xfId="0" applyFont="1" applyBorder="1" applyAlignment="1" applyProtection="1">
      <alignment horizontal="left" vertical="center" wrapText="1"/>
      <protection locked="0"/>
    </xf>
    <xf numFmtId="0" fontId="31" fillId="0" borderId="36" xfId="0" applyFont="1" applyBorder="1" applyAlignment="1" applyProtection="1">
      <alignment horizontal="left" vertical="center" wrapText="1"/>
      <protection locked="0"/>
    </xf>
    <xf numFmtId="0" fontId="31" fillId="0" borderId="19" xfId="0" applyFont="1" applyBorder="1" applyAlignment="1" applyProtection="1">
      <alignment horizontal="left" vertical="center" wrapText="1"/>
      <protection locked="0"/>
    </xf>
    <xf numFmtId="3" fontId="31" fillId="0" borderId="21" xfId="10" applyNumberFormat="1" applyFont="1" applyFill="1" applyBorder="1" applyAlignment="1" applyProtection="1">
      <alignment horizontal="right" vertical="center"/>
      <protection locked="0"/>
    </xf>
    <xf numFmtId="3" fontId="31" fillId="0" borderId="36" xfId="10" applyNumberFormat="1" applyFont="1" applyFill="1" applyBorder="1" applyAlignment="1" applyProtection="1">
      <alignment horizontal="right" vertical="center"/>
      <protection locked="0"/>
    </xf>
    <xf numFmtId="3" fontId="31" fillId="13" borderId="0" xfId="10" applyNumberFormat="1" applyFont="1" applyFill="1" applyBorder="1" applyAlignment="1" applyProtection="1">
      <alignment horizontal="right" vertical="center"/>
      <protection locked="0"/>
    </xf>
    <xf numFmtId="3" fontId="31" fillId="13" borderId="26" xfId="10" applyNumberFormat="1" applyFont="1" applyFill="1" applyBorder="1" applyAlignment="1" applyProtection="1">
      <alignment horizontal="right" vertical="center"/>
      <protection locked="0"/>
    </xf>
    <xf numFmtId="172" fontId="41" fillId="13" borderId="114" xfId="10" applyNumberFormat="1" applyFont="1" applyFill="1" applyBorder="1" applyAlignment="1" applyProtection="1">
      <alignment horizontal="right" vertical="center" wrapText="1"/>
      <protection locked="0"/>
    </xf>
    <xf numFmtId="172" fontId="41" fillId="13" borderId="107" xfId="10" applyNumberFormat="1" applyFont="1" applyFill="1" applyBorder="1" applyAlignment="1" applyProtection="1">
      <alignment horizontal="right" vertical="center" wrapText="1"/>
      <protection locked="0"/>
    </xf>
    <xf numFmtId="172" fontId="41" fillId="13" borderId="115" xfId="10" applyNumberFormat="1" applyFont="1" applyFill="1" applyBorder="1" applyAlignment="1" applyProtection="1">
      <alignment horizontal="right" vertical="center" wrapText="1"/>
      <protection locked="0"/>
    </xf>
    <xf numFmtId="37" fontId="41" fillId="8" borderId="96" xfId="0" applyNumberFormat="1" applyFont="1" applyFill="1" applyBorder="1" applyAlignment="1">
      <alignment horizontal="right" vertical="center"/>
    </xf>
    <xf numFmtId="37" fontId="41" fillId="8" borderId="119" xfId="0" applyNumberFormat="1" applyFont="1" applyFill="1" applyBorder="1" applyAlignment="1">
      <alignment horizontal="right" vertical="center"/>
    </xf>
    <xf numFmtId="3" fontId="41" fillId="8" borderId="95" xfId="10" applyNumberFormat="1" applyFont="1" applyFill="1" applyBorder="1" applyAlignment="1" applyProtection="1">
      <alignment vertical="center"/>
      <protection locked="0"/>
    </xf>
    <xf numFmtId="3" fontId="41" fillId="8" borderId="106" xfId="10" applyNumberFormat="1" applyFont="1" applyFill="1" applyBorder="1" applyAlignment="1" applyProtection="1">
      <alignment vertical="center"/>
      <protection locked="0"/>
    </xf>
    <xf numFmtId="3" fontId="41" fillId="8" borderId="109" xfId="10" applyNumberFormat="1" applyFont="1" applyFill="1" applyBorder="1" applyAlignment="1" applyProtection="1">
      <alignment vertical="center"/>
      <protection locked="0"/>
    </xf>
    <xf numFmtId="3" fontId="31" fillId="13" borderId="23" xfId="9" applyNumberFormat="1" applyFont="1" applyFill="1" applyBorder="1" applyAlignment="1" applyProtection="1">
      <alignment horizontal="right" vertical="center"/>
      <protection locked="0"/>
    </xf>
    <xf numFmtId="3" fontId="31" fillId="13" borderId="24" xfId="9" applyNumberFormat="1" applyFont="1" applyFill="1" applyBorder="1" applyAlignment="1" applyProtection="1">
      <alignment horizontal="right" vertical="center"/>
      <protection locked="0"/>
    </xf>
    <xf numFmtId="172" fontId="41" fillId="13" borderId="116" xfId="10" applyNumberFormat="1" applyFont="1" applyFill="1" applyBorder="1" applyAlignment="1" applyProtection="1">
      <alignment horizontal="right" vertical="center" wrapText="1"/>
      <protection locked="0"/>
    </xf>
    <xf numFmtId="172" fontId="41" fillId="13" borderId="108" xfId="10" applyNumberFormat="1" applyFont="1" applyFill="1" applyBorder="1" applyAlignment="1" applyProtection="1">
      <alignment horizontal="right" vertical="center" wrapText="1"/>
      <protection locked="0"/>
    </xf>
    <xf numFmtId="172" fontId="41" fillId="13" borderId="117" xfId="10" applyNumberFormat="1" applyFont="1" applyFill="1" applyBorder="1" applyAlignment="1" applyProtection="1">
      <alignment horizontal="right" vertical="center" wrapText="1"/>
      <protection locked="0"/>
    </xf>
    <xf numFmtId="0" fontId="31" fillId="13" borderId="116" xfId="0" applyFont="1" applyFill="1" applyBorder="1" applyAlignment="1" applyProtection="1">
      <alignment horizontal="left" vertical="center" wrapText="1"/>
      <protection locked="0"/>
    </xf>
    <xf numFmtId="0" fontId="31" fillId="13" borderId="108" xfId="0" applyFont="1" applyFill="1" applyBorder="1" applyAlignment="1" applyProtection="1">
      <alignment horizontal="left" vertical="center" wrapText="1"/>
      <protection locked="0"/>
    </xf>
    <xf numFmtId="0" fontId="31" fillId="13" borderId="117" xfId="0" applyFont="1" applyFill="1" applyBorder="1" applyAlignment="1" applyProtection="1">
      <alignment horizontal="left" vertical="center" wrapText="1"/>
      <protection locked="0"/>
    </xf>
    <xf numFmtId="3" fontId="31" fillId="8" borderId="0" xfId="9" applyNumberFormat="1" applyFont="1" applyFill="1" applyBorder="1" applyAlignment="1" applyProtection="1">
      <alignment horizontal="right" vertical="center"/>
      <protection locked="0"/>
    </xf>
    <xf numFmtId="3" fontId="31" fillId="8" borderId="17" xfId="9" applyNumberFormat="1" applyFont="1" applyFill="1" applyBorder="1" applyAlignment="1" applyProtection="1">
      <alignment horizontal="right" vertical="center"/>
      <protection locked="0"/>
    </xf>
    <xf numFmtId="0" fontId="31" fillId="8" borderId="80" xfId="0" applyFont="1" applyFill="1" applyBorder="1" applyAlignment="1" applyProtection="1">
      <alignment horizontal="center" vertical="center" textRotation="90" wrapText="1"/>
      <protection locked="0"/>
    </xf>
    <xf numFmtId="0" fontId="31" fillId="8" borderId="85" xfId="0" applyFont="1" applyFill="1" applyBorder="1" applyAlignment="1" applyProtection="1">
      <alignment horizontal="center" vertical="center" textRotation="90" wrapText="1"/>
      <protection locked="0"/>
    </xf>
    <xf numFmtId="0" fontId="31" fillId="8" borderId="48" xfId="0" applyFont="1" applyFill="1" applyBorder="1" applyAlignment="1" applyProtection="1">
      <alignment horizontal="center" vertical="center" textRotation="90" wrapText="1"/>
      <protection locked="0"/>
    </xf>
    <xf numFmtId="0" fontId="31" fillId="13" borderId="114" xfId="0" applyFont="1" applyFill="1" applyBorder="1" applyAlignment="1" applyProtection="1">
      <alignment horizontal="left" vertical="center" wrapText="1"/>
      <protection locked="0"/>
    </xf>
    <xf numFmtId="0" fontId="31" fillId="13" borderId="107" xfId="0" applyFont="1" applyFill="1" applyBorder="1" applyAlignment="1" applyProtection="1">
      <alignment horizontal="left" vertical="center" wrapText="1"/>
      <protection locked="0"/>
    </xf>
    <xf numFmtId="0" fontId="31" fillId="13" borderId="115" xfId="0" applyFont="1" applyFill="1" applyBorder="1" applyAlignment="1" applyProtection="1">
      <alignment horizontal="left" vertical="center" wrapText="1"/>
      <protection locked="0"/>
    </xf>
    <xf numFmtId="3" fontId="31" fillId="0" borderId="0" xfId="9" applyNumberFormat="1" applyFont="1" applyFill="1" applyBorder="1" applyAlignment="1" applyProtection="1">
      <alignment horizontal="right" vertical="center"/>
      <protection locked="0"/>
    </xf>
    <xf numFmtId="3" fontId="31" fillId="0" borderId="17" xfId="9" applyNumberFormat="1" applyFont="1" applyFill="1" applyBorder="1" applyAlignment="1" applyProtection="1">
      <alignment horizontal="right" vertical="center"/>
      <protection locked="0"/>
    </xf>
    <xf numFmtId="172" fontId="41" fillId="8" borderId="118" xfId="10" applyNumberFormat="1" applyFont="1" applyFill="1" applyBorder="1" applyAlignment="1" applyProtection="1">
      <alignment horizontal="right" vertical="center" wrapText="1"/>
      <protection locked="0"/>
    </xf>
    <xf numFmtId="172" fontId="41" fillId="8" borderId="119" xfId="10" applyNumberFormat="1" applyFont="1" applyFill="1" applyBorder="1" applyAlignment="1" applyProtection="1">
      <alignment horizontal="right" vertical="center" wrapText="1"/>
      <protection locked="0"/>
    </xf>
    <xf numFmtId="172" fontId="41" fillId="8" borderId="120" xfId="10" applyNumberFormat="1" applyFont="1" applyFill="1" applyBorder="1" applyAlignment="1" applyProtection="1">
      <alignment horizontal="right" vertical="center" wrapText="1"/>
      <protection locked="0"/>
    </xf>
    <xf numFmtId="0" fontId="31" fillId="8" borderId="118" xfId="0" applyFont="1" applyFill="1" applyBorder="1" applyAlignment="1" applyProtection="1">
      <alignment horizontal="left" vertical="center" wrapText="1"/>
      <protection locked="0"/>
    </xf>
    <xf numFmtId="0" fontId="31" fillId="8" borderId="119" xfId="0" applyFont="1" applyFill="1" applyBorder="1" applyAlignment="1" applyProtection="1">
      <alignment horizontal="left" vertical="center" wrapText="1"/>
      <protection locked="0"/>
    </xf>
    <xf numFmtId="0" fontId="31" fillId="8" borderId="120" xfId="0" applyFont="1" applyFill="1" applyBorder="1" applyAlignment="1" applyProtection="1">
      <alignment horizontal="left" vertical="center" wrapText="1"/>
      <protection locked="0"/>
    </xf>
    <xf numFmtId="3" fontId="31" fillId="13" borderId="0" xfId="9" applyNumberFormat="1" applyFont="1" applyFill="1" applyBorder="1" applyAlignment="1" applyProtection="1">
      <alignment horizontal="right" vertical="center"/>
      <protection locked="0"/>
    </xf>
    <xf numFmtId="3" fontId="31" fillId="13" borderId="17" xfId="9" applyNumberFormat="1" applyFont="1" applyFill="1" applyBorder="1" applyAlignment="1" applyProtection="1">
      <alignment horizontal="right" vertical="center"/>
      <protection locked="0"/>
    </xf>
    <xf numFmtId="37" fontId="41" fillId="13" borderId="98" xfId="0" applyNumberFormat="1" applyFont="1" applyFill="1" applyBorder="1" applyAlignment="1">
      <alignment horizontal="right" vertical="center"/>
    </xf>
    <xf numFmtId="37" fontId="41" fillId="13" borderId="107" xfId="0" applyNumberFormat="1" applyFont="1" applyFill="1" applyBorder="1" applyAlignment="1">
      <alignment horizontal="right" vertical="center"/>
    </xf>
    <xf numFmtId="0" fontId="47" fillId="13" borderId="52" xfId="0" applyFont="1" applyFill="1" applyBorder="1" applyAlignment="1" applyProtection="1">
      <alignment vertical="center"/>
      <protection locked="0"/>
    </xf>
    <xf numFmtId="0" fontId="47" fillId="13" borderId="0" xfId="0" applyFont="1" applyFill="1" applyAlignment="1">
      <alignment vertical="center"/>
    </xf>
    <xf numFmtId="3" fontId="32" fillId="8" borderId="17" xfId="10" applyNumberFormat="1" applyFont="1" applyFill="1" applyBorder="1" applyAlignment="1" applyProtection="1">
      <alignment vertical="center"/>
      <protection locked="0"/>
    </xf>
    <xf numFmtId="3" fontId="32" fillId="8" borderId="18" xfId="10" applyNumberFormat="1" applyFont="1" applyFill="1" applyBorder="1" applyAlignment="1" applyProtection="1">
      <alignment vertical="center"/>
      <protection locked="0"/>
    </xf>
    <xf numFmtId="3" fontId="32" fillId="8" borderId="110" xfId="10" applyNumberFormat="1" applyFont="1" applyFill="1" applyBorder="1" applyAlignment="1" applyProtection="1">
      <alignment vertical="center"/>
      <protection locked="0"/>
    </xf>
    <xf numFmtId="3" fontId="41" fillId="8" borderId="89" xfId="0" applyNumberFormat="1" applyFont="1" applyFill="1" applyBorder="1" applyAlignment="1" applyProtection="1">
      <alignment vertical="center" wrapText="1"/>
      <protection locked="0"/>
    </xf>
    <xf numFmtId="3" fontId="41" fillId="8" borderId="18" xfId="0" applyNumberFormat="1" applyFont="1" applyFill="1" applyBorder="1" applyAlignment="1" applyProtection="1">
      <alignment vertical="center" wrapText="1"/>
      <protection locked="0"/>
    </xf>
    <xf numFmtId="3" fontId="41" fillId="8" borderId="110" xfId="0" applyNumberFormat="1" applyFont="1" applyFill="1" applyBorder="1" applyAlignment="1" applyProtection="1">
      <alignment vertical="center" wrapText="1"/>
      <protection locked="0"/>
    </xf>
    <xf numFmtId="0" fontId="41" fillId="13" borderId="49" xfId="0" applyFont="1" applyFill="1" applyBorder="1" applyAlignment="1" applyProtection="1">
      <alignment horizontal="left" vertical="center"/>
      <protection locked="0"/>
    </xf>
    <xf numFmtId="0" fontId="41" fillId="13" borderId="50" xfId="0" applyFont="1" applyFill="1" applyBorder="1" applyAlignment="1" applyProtection="1">
      <alignment horizontal="left" vertical="center"/>
      <protection locked="0"/>
    </xf>
    <xf numFmtId="0" fontId="41" fillId="13" borderId="52" xfId="0" applyFont="1" applyFill="1" applyBorder="1" applyAlignment="1" applyProtection="1">
      <alignment horizontal="left" vertical="center"/>
      <protection locked="0"/>
    </xf>
    <xf numFmtId="0" fontId="41" fillId="13" borderId="0" xfId="0" applyFont="1" applyFill="1" applyAlignment="1" applyProtection="1">
      <alignment horizontal="left" vertical="center"/>
      <protection locked="0"/>
    </xf>
    <xf numFmtId="0" fontId="41" fillId="13" borderId="0" xfId="0" applyFont="1" applyFill="1" applyAlignment="1" applyProtection="1">
      <alignment horizontal="center" vertical="center"/>
      <protection locked="0"/>
    </xf>
    <xf numFmtId="0" fontId="31" fillId="8" borderId="52" xfId="0" applyFont="1" applyFill="1" applyBorder="1" applyAlignment="1" applyProtection="1">
      <alignment horizontal="center"/>
      <protection locked="0"/>
    </xf>
    <xf numFmtId="0" fontId="31" fillId="8" borderId="0" xfId="0" applyFont="1" applyFill="1" applyAlignment="1" applyProtection="1">
      <alignment horizontal="center"/>
      <protection locked="0"/>
    </xf>
    <xf numFmtId="0" fontId="31" fillId="8" borderId="53" xfId="0" applyFont="1" applyFill="1" applyBorder="1" applyAlignment="1" applyProtection="1">
      <alignment horizontal="center"/>
      <protection locked="0"/>
    </xf>
    <xf numFmtId="0" fontId="31" fillId="8" borderId="54" xfId="0" applyFont="1" applyFill="1" applyBorder="1" applyAlignment="1" applyProtection="1">
      <alignment horizontal="center"/>
      <protection locked="0"/>
    </xf>
    <xf numFmtId="0" fontId="31" fillId="8" borderId="55" xfId="0" applyFont="1" applyFill="1" applyBorder="1" applyAlignment="1" applyProtection="1">
      <alignment horizontal="center"/>
      <protection locked="0"/>
    </xf>
    <xf numFmtId="0" fontId="31" fillId="8" borderId="56" xfId="0" applyFont="1" applyFill="1" applyBorder="1" applyAlignment="1" applyProtection="1">
      <alignment horizontal="center"/>
      <protection locked="0"/>
    </xf>
    <xf numFmtId="0" fontId="41" fillId="13" borderId="54" xfId="0" applyFont="1" applyFill="1" applyBorder="1" applyAlignment="1" applyProtection="1">
      <alignment horizontal="left" vertical="center"/>
      <protection locked="0"/>
    </xf>
    <xf numFmtId="0" fontId="41" fillId="13" borderId="55" xfId="0" applyFont="1" applyFill="1" applyBorder="1" applyAlignment="1" applyProtection="1">
      <alignment horizontal="left" vertical="center"/>
      <protection locked="0"/>
    </xf>
    <xf numFmtId="0" fontId="41" fillId="13" borderId="54" xfId="0" applyFont="1" applyFill="1" applyBorder="1" applyAlignment="1" applyProtection="1">
      <alignment horizontal="center" vertical="center"/>
      <protection locked="0"/>
    </xf>
    <xf numFmtId="0" fontId="41" fillId="13" borderId="55" xfId="0" applyFont="1" applyFill="1" applyBorder="1" applyAlignment="1" applyProtection="1">
      <alignment horizontal="center" vertical="center"/>
      <protection locked="0"/>
    </xf>
    <xf numFmtId="0" fontId="41" fillId="13" borderId="56" xfId="0" applyFont="1" applyFill="1" applyBorder="1" applyAlignment="1" applyProtection="1">
      <alignment horizontal="center" vertical="center"/>
      <protection locked="0"/>
    </xf>
    <xf numFmtId="0" fontId="41" fillId="7" borderId="52" xfId="0" applyFont="1" applyFill="1" applyBorder="1" applyAlignment="1" applyProtection="1">
      <alignment horizontal="center" vertical="center"/>
      <protection locked="0"/>
    </xf>
    <xf numFmtId="0" fontId="41" fillId="7" borderId="0" xfId="0" applyFont="1" applyFill="1" applyAlignment="1" applyProtection="1">
      <alignment horizontal="center" vertical="center"/>
      <protection locked="0"/>
    </xf>
    <xf numFmtId="0" fontId="41" fillId="7" borderId="53" xfId="0" applyFont="1" applyFill="1" applyBorder="1" applyAlignment="1" applyProtection="1">
      <alignment horizontal="center" vertical="center"/>
      <protection locked="0"/>
    </xf>
    <xf numFmtId="0" fontId="41" fillId="7" borderId="54" xfId="0" applyFont="1" applyFill="1" applyBorder="1" applyAlignment="1" applyProtection="1">
      <alignment horizontal="center" vertical="center"/>
      <protection locked="0"/>
    </xf>
    <xf numFmtId="0" fontId="41" fillId="7" borderId="55" xfId="0" applyFont="1" applyFill="1" applyBorder="1" applyAlignment="1" applyProtection="1">
      <alignment horizontal="center" vertical="center"/>
      <protection locked="0"/>
    </xf>
    <xf numFmtId="0" fontId="41" fillId="7" borderId="56" xfId="0" applyFont="1" applyFill="1" applyBorder="1" applyAlignment="1" applyProtection="1">
      <alignment horizontal="center" vertical="center"/>
      <protection locked="0"/>
    </xf>
    <xf numFmtId="0" fontId="46" fillId="9" borderId="55" xfId="0" applyFont="1" applyFill="1" applyBorder="1" applyAlignment="1" applyProtection="1">
      <alignment horizontal="center" vertical="top"/>
      <protection locked="0"/>
    </xf>
    <xf numFmtId="0" fontId="44" fillId="0" borderId="49" xfId="0" applyFont="1" applyBorder="1" applyAlignment="1" applyProtection="1">
      <alignment horizontal="center" vertical="center" textRotation="90" wrapText="1"/>
      <protection locked="0"/>
    </xf>
    <xf numFmtId="0" fontId="44" fillId="0" borderId="51" xfId="0" applyFont="1" applyBorder="1" applyAlignment="1" applyProtection="1">
      <alignment horizontal="center" vertical="center" textRotation="90" wrapText="1"/>
      <protection locked="0"/>
    </xf>
    <xf numFmtId="0" fontId="44" fillId="0" borderId="52" xfId="0" applyFont="1" applyBorder="1" applyAlignment="1" applyProtection="1">
      <alignment horizontal="center" vertical="center" textRotation="90" wrapText="1"/>
      <protection locked="0"/>
    </xf>
    <xf numFmtId="0" fontId="44" fillId="0" borderId="53" xfId="0" applyFont="1" applyBorder="1" applyAlignment="1" applyProtection="1">
      <alignment horizontal="center" vertical="center" textRotation="90" wrapText="1"/>
      <protection locked="0"/>
    </xf>
    <xf numFmtId="0" fontId="44" fillId="0" borderId="54" xfId="0" applyFont="1" applyBorder="1" applyAlignment="1" applyProtection="1">
      <alignment horizontal="center" vertical="center" textRotation="90" wrapText="1"/>
      <protection locked="0"/>
    </xf>
    <xf numFmtId="0" fontId="44" fillId="0" borderId="56" xfId="0" applyFont="1" applyBorder="1" applyAlignment="1" applyProtection="1">
      <alignment horizontal="center" vertical="center" textRotation="90" wrapText="1"/>
      <protection locked="0"/>
    </xf>
    <xf numFmtId="3" fontId="41" fillId="10" borderId="80" xfId="0" applyNumberFormat="1" applyFont="1" applyFill="1" applyBorder="1" applyAlignment="1" applyProtection="1">
      <alignment horizontal="left" vertical="center" wrapText="1"/>
      <protection locked="0"/>
    </xf>
    <xf numFmtId="3" fontId="41" fillId="8" borderId="80" xfId="0" applyNumberFormat="1" applyFont="1" applyFill="1" applyBorder="1" applyAlignment="1" applyProtection="1">
      <alignment horizontal="left" vertical="center"/>
      <protection locked="0"/>
    </xf>
    <xf numFmtId="3" fontId="41" fillId="8" borderId="80" xfId="10" applyNumberFormat="1" applyFont="1" applyFill="1" applyBorder="1" applyAlignment="1" applyProtection="1">
      <alignment horizontal="left" vertical="center"/>
      <protection locked="0"/>
    </xf>
    <xf numFmtId="3" fontId="32" fillId="8" borderId="80" xfId="10" applyNumberFormat="1" applyFont="1" applyFill="1" applyBorder="1" applyAlignment="1" applyProtection="1">
      <alignment horizontal="left" vertical="center"/>
      <protection locked="0"/>
    </xf>
    <xf numFmtId="3" fontId="31" fillId="10" borderId="85" xfId="0" applyNumberFormat="1" applyFont="1" applyFill="1" applyBorder="1" applyAlignment="1" applyProtection="1">
      <alignment horizontal="right" vertical="center" wrapText="1"/>
      <protection locked="0"/>
    </xf>
    <xf numFmtId="3" fontId="41" fillId="8" borderId="85" xfId="0" applyNumberFormat="1" applyFont="1" applyFill="1" applyBorder="1" applyAlignment="1" applyProtection="1">
      <alignment horizontal="right" vertical="center" wrapText="1"/>
      <protection locked="0"/>
    </xf>
    <xf numFmtId="3" fontId="32" fillId="8" borderId="85" xfId="10" applyNumberFormat="1" applyFont="1" applyFill="1" applyBorder="1" applyAlignment="1" applyProtection="1">
      <alignment horizontal="right" vertical="center"/>
      <protection locked="0"/>
    </xf>
    <xf numFmtId="3" fontId="31" fillId="10" borderId="48" xfId="0" applyNumberFormat="1" applyFont="1" applyFill="1" applyBorder="1" applyAlignment="1" applyProtection="1">
      <alignment horizontal="right" vertical="center" wrapText="1"/>
      <protection locked="0"/>
    </xf>
    <xf numFmtId="3" fontId="41" fillId="8" borderId="48" xfId="0" applyNumberFormat="1" applyFont="1" applyFill="1" applyBorder="1" applyAlignment="1" applyProtection="1">
      <alignment horizontal="right" vertical="center" wrapText="1"/>
      <protection locked="0"/>
    </xf>
    <xf numFmtId="3" fontId="32" fillId="8" borderId="48" xfId="10" applyNumberFormat="1" applyFont="1" applyFill="1" applyBorder="1" applyAlignment="1" applyProtection="1">
      <alignment horizontal="right" vertical="center"/>
      <protection locked="0"/>
    </xf>
    <xf numFmtId="0" fontId="32" fillId="0" borderId="48" xfId="0" applyFont="1" applyBorder="1" applyAlignment="1" applyProtection="1">
      <alignment horizontal="center" vertical="center"/>
      <protection locked="0"/>
    </xf>
    <xf numFmtId="0" fontId="32" fillId="0" borderId="44" xfId="0" applyFont="1" applyBorder="1" applyAlignment="1" applyProtection="1">
      <alignment horizontal="center" vertical="center"/>
      <protection locked="0"/>
    </xf>
    <xf numFmtId="0" fontId="41" fillId="10" borderId="80" xfId="0" applyFont="1" applyFill="1" applyBorder="1" applyAlignment="1" applyProtection="1">
      <alignment horizontal="left" vertical="center" wrapText="1"/>
      <protection locked="0"/>
    </xf>
    <xf numFmtId="0" fontId="41" fillId="8" borderId="80" xfId="0" applyFont="1" applyFill="1" applyBorder="1" applyAlignment="1" applyProtection="1">
      <alignment horizontal="left" vertical="center"/>
      <protection locked="0"/>
    </xf>
    <xf numFmtId="3" fontId="49" fillId="0" borderId="0" xfId="9" applyNumberFormat="1" applyFont="1" applyFill="1" applyBorder="1" applyAlignment="1" applyProtection="1">
      <alignment vertical="center"/>
      <protection locked="0"/>
    </xf>
    <xf numFmtId="3" fontId="49" fillId="0" borderId="26" xfId="9" applyNumberFormat="1" applyFont="1" applyFill="1" applyBorder="1" applyAlignment="1" applyProtection="1">
      <alignment vertical="center"/>
      <protection locked="0"/>
    </xf>
    <xf numFmtId="0" fontId="45" fillId="9" borderId="49" xfId="0" applyFont="1" applyFill="1" applyBorder="1" applyAlignment="1" applyProtection="1">
      <alignment horizontal="center" vertical="center" wrapText="1"/>
      <protection locked="0"/>
    </xf>
    <xf numFmtId="0" fontId="45" fillId="9" borderId="50" xfId="0" applyFont="1" applyFill="1" applyBorder="1" applyAlignment="1" applyProtection="1">
      <alignment horizontal="center" vertical="center" wrapText="1"/>
      <protection locked="0"/>
    </xf>
    <xf numFmtId="0" fontId="45" fillId="9" borderId="47" xfId="0" applyFont="1" applyFill="1" applyBorder="1" applyAlignment="1" applyProtection="1">
      <alignment horizontal="center" vertical="center" wrapText="1"/>
      <protection locked="0"/>
    </xf>
    <xf numFmtId="0" fontId="45" fillId="9" borderId="50" xfId="0" applyFont="1" applyFill="1" applyBorder="1" applyAlignment="1" applyProtection="1">
      <alignment horizontal="left" wrapText="1"/>
      <protection locked="0"/>
    </xf>
    <xf numFmtId="0" fontId="45" fillId="9" borderId="50" xfId="0" applyFont="1" applyFill="1" applyBorder="1" applyAlignment="1" applyProtection="1">
      <alignment horizontal="left"/>
      <protection locked="0"/>
    </xf>
    <xf numFmtId="0" fontId="41" fillId="9" borderId="50" xfId="0" applyFont="1" applyFill="1" applyBorder="1" applyAlignment="1" applyProtection="1">
      <alignment horizontal="center"/>
      <protection locked="0"/>
    </xf>
    <xf numFmtId="0" fontId="31" fillId="13" borderId="82" xfId="0" applyFont="1" applyFill="1" applyBorder="1" applyAlignment="1" applyProtection="1">
      <alignment horizontal="left" vertical="center" wrapText="1"/>
      <protection locked="0"/>
    </xf>
    <xf numFmtId="0" fontId="31" fillId="13" borderId="86" xfId="0" applyFont="1" applyFill="1" applyBorder="1" applyAlignment="1" applyProtection="1">
      <alignment horizontal="left" vertical="center" wrapText="1"/>
      <protection locked="0"/>
    </xf>
    <xf numFmtId="0" fontId="31" fillId="13" borderId="83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justify" vertical="top" wrapText="1"/>
      <protection locked="0"/>
    </xf>
    <xf numFmtId="0" fontId="41" fillId="0" borderId="52" xfId="8" applyFont="1" applyBorder="1" applyAlignment="1">
      <alignment horizontal="left"/>
    </xf>
    <xf numFmtId="0" fontId="41" fillId="0" borderId="0" xfId="8" applyFont="1" applyAlignment="1">
      <alignment horizontal="left"/>
    </xf>
    <xf numFmtId="0" fontId="32" fillId="0" borderId="0" xfId="0" applyFont="1" applyAlignment="1">
      <alignment horizontal="center" vertical="center"/>
    </xf>
    <xf numFmtId="0" fontId="58" fillId="0" borderId="45" xfId="0" applyFont="1" applyBorder="1" applyAlignment="1">
      <alignment horizontal="center" vertical="top" wrapText="1"/>
    </xf>
    <xf numFmtId="0" fontId="58" fillId="0" borderId="46" xfId="0" applyFont="1" applyBorder="1" applyAlignment="1">
      <alignment horizontal="center" vertical="top" wrapText="1"/>
    </xf>
    <xf numFmtId="0" fontId="58" fillId="0" borderId="47" xfId="0" applyFont="1" applyBorder="1" applyAlignment="1">
      <alignment horizontal="center" vertical="top" wrapText="1"/>
    </xf>
    <xf numFmtId="0" fontId="58" fillId="8" borderId="69" xfId="0" applyFont="1" applyFill="1" applyBorder="1" applyAlignment="1">
      <alignment horizontal="left" wrapText="1"/>
    </xf>
    <xf numFmtId="0" fontId="58" fillId="8" borderId="64" xfId="0" applyFont="1" applyFill="1" applyBorder="1" applyAlignment="1">
      <alignment horizontal="left" wrapText="1"/>
    </xf>
    <xf numFmtId="0" fontId="58" fillId="8" borderId="70" xfId="0" applyFont="1" applyFill="1" applyBorder="1" applyAlignment="1">
      <alignment horizontal="left" wrapText="1"/>
    </xf>
    <xf numFmtId="0" fontId="37" fillId="8" borderId="123" xfId="0" applyFont="1" applyFill="1" applyBorder="1" applyAlignment="1">
      <alignment horizontal="left" vertical="top" wrapText="1"/>
    </xf>
    <xf numFmtId="0" fontId="37" fillId="8" borderId="64" xfId="0" applyFont="1" applyFill="1" applyBorder="1" applyAlignment="1">
      <alignment horizontal="left" vertical="top" wrapText="1"/>
    </xf>
    <xf numFmtId="0" fontId="37" fillId="8" borderId="124" xfId="0" applyFont="1" applyFill="1" applyBorder="1" applyAlignment="1">
      <alignment horizontal="left" vertical="top" wrapText="1"/>
    </xf>
    <xf numFmtId="4" fontId="4" fillId="8" borderId="54" xfId="0" applyNumberFormat="1" applyFont="1" applyFill="1" applyBorder="1" applyAlignment="1">
      <alignment vertical="top" wrapText="1"/>
    </xf>
    <xf numFmtId="4" fontId="4" fillId="8" borderId="55" xfId="0" applyNumberFormat="1" applyFont="1" applyFill="1" applyBorder="1" applyAlignment="1">
      <alignment vertical="top" wrapText="1"/>
    </xf>
    <xf numFmtId="4" fontId="4" fillId="8" borderId="56" xfId="0" applyNumberFormat="1" applyFont="1" applyFill="1" applyBorder="1" applyAlignment="1">
      <alignment vertical="top" wrapText="1"/>
    </xf>
    <xf numFmtId="4" fontId="4" fillId="8" borderId="49" xfId="0" applyNumberFormat="1" applyFont="1" applyFill="1" applyBorder="1" applyAlignment="1">
      <alignment vertical="top" wrapText="1"/>
    </xf>
    <xf numFmtId="4" fontId="4" fillId="8" borderId="50" xfId="0" applyNumberFormat="1" applyFont="1" applyFill="1" applyBorder="1" applyAlignment="1">
      <alignment vertical="top" wrapText="1"/>
    </xf>
    <xf numFmtId="4" fontId="4" fillId="8" borderId="51" xfId="0" applyNumberFormat="1" applyFont="1" applyFill="1" applyBorder="1" applyAlignment="1">
      <alignment vertical="top" wrapText="1"/>
    </xf>
    <xf numFmtId="4" fontId="4" fillId="8" borderId="80" xfId="0" applyNumberFormat="1" applyFont="1" applyFill="1" applyBorder="1" applyAlignment="1">
      <alignment vertical="top" wrapText="1"/>
    </xf>
    <xf numFmtId="0" fontId="58" fillId="15" borderId="122" xfId="0" applyFont="1" applyFill="1" applyBorder="1" applyAlignment="1">
      <alignment horizontal="center" vertical="center" wrapText="1"/>
    </xf>
    <xf numFmtId="0" fontId="58" fillId="15" borderId="46" xfId="0" applyFont="1" applyFill="1" applyBorder="1" applyAlignment="1">
      <alignment horizontal="center" vertical="center" wrapText="1"/>
    </xf>
    <xf numFmtId="0" fontId="58" fillId="15" borderId="45" xfId="0" applyFont="1" applyFill="1" applyBorder="1" applyAlignment="1">
      <alignment horizontal="center" vertical="center" wrapText="1"/>
    </xf>
    <xf numFmtId="0" fontId="58" fillId="15" borderId="47" xfId="0" applyFont="1" applyFill="1" applyBorder="1" applyAlignment="1">
      <alignment horizontal="center" vertical="center" wrapText="1"/>
    </xf>
    <xf numFmtId="0" fontId="39" fillId="8" borderId="44" xfId="0" applyFont="1" applyFill="1" applyBorder="1" applyAlignment="1">
      <alignment horizontal="left" vertical="top" wrapText="1"/>
    </xf>
    <xf numFmtId="0" fontId="3" fillId="8" borderId="44" xfId="0" applyFont="1" applyFill="1" applyBorder="1" applyAlignment="1">
      <alignment horizontal="left" vertical="top" wrapText="1"/>
    </xf>
    <xf numFmtId="0" fontId="58" fillId="8" borderId="44" xfId="0" applyFont="1" applyFill="1" applyBorder="1" applyAlignment="1">
      <alignment horizontal="left" wrapText="1"/>
    </xf>
    <xf numFmtId="0" fontId="57" fillId="0" borderId="52" xfId="0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7" fillId="0" borderId="53" xfId="0" applyFont="1" applyBorder="1" applyAlignment="1">
      <alignment horizontal="center" vertical="center" wrapText="1"/>
    </xf>
    <xf numFmtId="0" fontId="62" fillId="8" borderId="123" xfId="0" applyFont="1" applyFill="1" applyBorder="1" applyAlignment="1">
      <alignment horizontal="center" vertical="center" wrapText="1"/>
    </xf>
    <xf numFmtId="0" fontId="62" fillId="8" borderId="64" xfId="0" applyFont="1" applyFill="1" applyBorder="1" applyAlignment="1">
      <alignment horizontal="center" vertical="center" wrapText="1"/>
    </xf>
    <xf numFmtId="0" fontId="62" fillId="8" borderId="124" xfId="0" applyFont="1" applyFill="1" applyBorder="1" applyAlignment="1">
      <alignment horizontal="center" vertical="center" wrapText="1"/>
    </xf>
    <xf numFmtId="0" fontId="3" fillId="8" borderId="66" xfId="0" applyFont="1" applyFill="1" applyBorder="1" applyAlignment="1">
      <alignment horizontal="center" vertical="top"/>
    </xf>
    <xf numFmtId="0" fontId="3" fillId="8" borderId="67" xfId="0" applyFont="1" applyFill="1" applyBorder="1" applyAlignment="1">
      <alignment horizontal="center" vertical="top"/>
    </xf>
    <xf numFmtId="0" fontId="3" fillId="8" borderId="65" xfId="0" applyFont="1" applyFill="1" applyBorder="1" applyAlignment="1">
      <alignment horizontal="left" vertical="top" wrapText="1"/>
    </xf>
    <xf numFmtId="0" fontId="3" fillId="8" borderId="67" xfId="0" applyFont="1" applyFill="1" applyBorder="1" applyAlignment="1">
      <alignment horizontal="left" vertical="top" wrapText="1"/>
    </xf>
    <xf numFmtId="0" fontId="3" fillId="8" borderId="66" xfId="0" applyFont="1" applyFill="1" applyBorder="1" applyAlignment="1">
      <alignment horizontal="left" vertical="top" wrapText="1"/>
    </xf>
    <xf numFmtId="0" fontId="2" fillId="8" borderId="69" xfId="0" applyFont="1" applyFill="1" applyBorder="1" applyAlignment="1">
      <alignment horizontal="left" textRotation="90" wrapText="1"/>
    </xf>
    <xf numFmtId="0" fontId="2" fillId="8" borderId="64" xfId="0" applyFont="1" applyFill="1" applyBorder="1" applyAlignment="1">
      <alignment horizontal="left" textRotation="90" wrapText="1"/>
    </xf>
    <xf numFmtId="0" fontId="3" fillId="8" borderId="66" xfId="0" applyFont="1" applyFill="1" applyBorder="1" applyAlignment="1">
      <alignment horizontal="center" vertical="top" wrapText="1"/>
    </xf>
    <xf numFmtId="0" fontId="3" fillId="8" borderId="67" xfId="0" applyFont="1" applyFill="1" applyBorder="1" applyAlignment="1">
      <alignment horizontal="center" vertical="top" wrapText="1"/>
    </xf>
    <xf numFmtId="0" fontId="39" fillId="8" borderId="65" xfId="0" applyFont="1" applyFill="1" applyBorder="1" applyAlignment="1">
      <alignment horizontal="left" vertical="top" wrapText="1"/>
    </xf>
    <xf numFmtId="0" fontId="39" fillId="8" borderId="66" xfId="0" applyFont="1" applyFill="1" applyBorder="1" applyAlignment="1">
      <alignment horizontal="left" vertical="top" wrapText="1"/>
    </xf>
    <xf numFmtId="0" fontId="3" fillId="8" borderId="74" xfId="0" applyFont="1" applyFill="1" applyBorder="1" applyAlignment="1">
      <alignment horizontal="center" vertical="center" textRotation="90" wrapText="1"/>
    </xf>
    <xf numFmtId="0" fontId="3" fillId="8" borderId="75" xfId="0" applyFont="1" applyFill="1" applyBorder="1" applyAlignment="1">
      <alignment horizontal="center" vertical="center" textRotation="90" wrapText="1"/>
    </xf>
    <xf numFmtId="4" fontId="53" fillId="11" borderId="0" xfId="0" applyNumberFormat="1" applyFont="1" applyFill="1" applyAlignment="1">
      <alignment horizontal="left" wrapText="1"/>
    </xf>
    <xf numFmtId="4" fontId="53" fillId="11" borderId="58" xfId="0" applyNumberFormat="1" applyFont="1" applyFill="1" applyBorder="1" applyAlignment="1">
      <alignment horizontal="left" wrapText="1"/>
    </xf>
    <xf numFmtId="4" fontId="53" fillId="8" borderId="0" xfId="0" applyNumberFormat="1" applyFont="1" applyFill="1" applyAlignment="1">
      <alignment horizontal="left" wrapText="1"/>
    </xf>
    <xf numFmtId="4" fontId="53" fillId="8" borderId="58" xfId="0" applyNumberFormat="1" applyFont="1" applyFill="1" applyBorder="1" applyAlignment="1">
      <alignment horizontal="left" wrapText="1"/>
    </xf>
    <xf numFmtId="0" fontId="58" fillId="8" borderId="66" xfId="0" applyFont="1" applyFill="1" applyBorder="1" applyAlignment="1">
      <alignment horizontal="left" wrapText="1"/>
    </xf>
    <xf numFmtId="0" fontId="56" fillId="0" borderId="46" xfId="0" applyFont="1" applyBorder="1" applyAlignment="1">
      <alignment horizontal="center" vertical="center" wrapText="1"/>
    </xf>
    <xf numFmtId="0" fontId="57" fillId="0" borderId="46" xfId="0" applyFont="1" applyBorder="1" applyAlignment="1">
      <alignment horizontal="center" vertical="center" wrapText="1"/>
    </xf>
    <xf numFmtId="0" fontId="3" fillId="8" borderId="66" xfId="0" applyFont="1" applyFill="1" applyBorder="1" applyAlignment="1">
      <alignment horizontal="right" vertical="top" wrapText="1" indent="2"/>
    </xf>
    <xf numFmtId="0" fontId="3" fillId="8" borderId="67" xfId="0" applyFont="1" applyFill="1" applyBorder="1" applyAlignment="1">
      <alignment horizontal="right" vertical="top" wrapText="1" indent="2"/>
    </xf>
    <xf numFmtId="0" fontId="38" fillId="8" borderId="65" xfId="0" applyFont="1" applyFill="1" applyBorder="1" applyAlignment="1">
      <alignment horizontal="center" vertical="center" textRotation="90" wrapText="1"/>
    </xf>
    <xf numFmtId="0" fontId="2" fillId="8" borderId="68" xfId="0" applyFont="1" applyFill="1" applyBorder="1" applyAlignment="1">
      <alignment horizontal="center" vertical="center" textRotation="90" wrapText="1"/>
    </xf>
    <xf numFmtId="0" fontId="58" fillId="8" borderId="66" xfId="0" applyFont="1" applyFill="1" applyBorder="1" applyAlignment="1">
      <alignment horizontal="left" vertical="center" wrapText="1"/>
    </xf>
    <xf numFmtId="0" fontId="58" fillId="8" borderId="67" xfId="0" applyFont="1" applyFill="1" applyBorder="1" applyAlignment="1">
      <alignment horizontal="left" vertical="center" wrapText="1"/>
    </xf>
    <xf numFmtId="0" fontId="39" fillId="11" borderId="42" xfId="0" applyFont="1" applyFill="1" applyBorder="1" applyAlignment="1">
      <alignment horizontal="left" vertical="top" wrapText="1"/>
    </xf>
    <xf numFmtId="0" fontId="39" fillId="11" borderId="0" xfId="0" applyFont="1" applyFill="1" applyAlignment="1">
      <alignment horizontal="left" vertical="top" wrapText="1"/>
    </xf>
    <xf numFmtId="0" fontId="39" fillId="11" borderId="58" xfId="0" applyFont="1" applyFill="1" applyBorder="1" applyAlignment="1">
      <alignment horizontal="left" vertical="top" wrapText="1"/>
    </xf>
    <xf numFmtId="0" fontId="39" fillId="8" borderId="42" xfId="0" applyFont="1" applyFill="1" applyBorder="1" applyAlignment="1">
      <alignment horizontal="left" vertical="top" wrapText="1"/>
    </xf>
    <xf numFmtId="0" fontId="39" fillId="8" borderId="0" xfId="0" applyFont="1" applyFill="1" applyAlignment="1">
      <alignment horizontal="left" vertical="top" wrapText="1"/>
    </xf>
    <xf numFmtId="0" fontId="39" fillId="8" borderId="58" xfId="0" applyFont="1" applyFill="1" applyBorder="1" applyAlignment="1">
      <alignment horizontal="left" vertical="top" wrapText="1"/>
    </xf>
    <xf numFmtId="0" fontId="38" fillId="11" borderId="63" xfId="0" applyFont="1" applyFill="1" applyBorder="1" applyAlignment="1">
      <alignment horizontal="left" vertical="top" wrapText="1"/>
    </xf>
    <xf numFmtId="0" fontId="39" fillId="11" borderId="64" xfId="0" applyFont="1" applyFill="1" applyBorder="1" applyAlignment="1">
      <alignment horizontal="left" vertical="top" wrapText="1"/>
    </xf>
    <xf numFmtId="0" fontId="39" fillId="11" borderId="70" xfId="0" applyFont="1" applyFill="1" applyBorder="1" applyAlignment="1">
      <alignment horizontal="left" vertical="top" wrapText="1"/>
    </xf>
    <xf numFmtId="0" fontId="39" fillId="8" borderId="48" xfId="0" applyFont="1" applyFill="1" applyBorder="1" applyAlignment="1">
      <alignment horizontal="center" vertical="center" wrapText="1"/>
    </xf>
    <xf numFmtId="0" fontId="3" fillId="8" borderId="48" xfId="0" applyFont="1" applyFill="1" applyBorder="1" applyAlignment="1">
      <alignment horizontal="center" vertical="center" wrapText="1"/>
    </xf>
    <xf numFmtId="0" fontId="3" fillId="8" borderId="125" xfId="0" applyFont="1" applyFill="1" applyBorder="1" applyAlignment="1">
      <alignment horizontal="center" vertical="center" wrapText="1"/>
    </xf>
    <xf numFmtId="0" fontId="3" fillId="8" borderId="57" xfId="0" applyFont="1" applyFill="1" applyBorder="1" applyAlignment="1">
      <alignment horizontal="center" vertical="center" wrapText="1"/>
    </xf>
    <xf numFmtId="0" fontId="3" fillId="8" borderId="126" xfId="0" applyFont="1" applyFill="1" applyBorder="1" applyAlignment="1">
      <alignment horizontal="center" vertical="center" wrapText="1"/>
    </xf>
    <xf numFmtId="0" fontId="38" fillId="11" borderId="78" xfId="0" applyFont="1" applyFill="1" applyBorder="1" applyAlignment="1">
      <alignment horizontal="left" vertical="top" wrapText="1"/>
    </xf>
    <xf numFmtId="0" fontId="38" fillId="11" borderId="50" xfId="0" applyFont="1" applyFill="1" applyBorder="1" applyAlignment="1">
      <alignment horizontal="left" vertical="top" wrapText="1"/>
    </xf>
    <xf numFmtId="0" fontId="38" fillId="11" borderId="79" xfId="0" applyFont="1" applyFill="1" applyBorder="1" applyAlignment="1">
      <alignment horizontal="left" vertical="top" wrapText="1"/>
    </xf>
    <xf numFmtId="0" fontId="39" fillId="8" borderId="68" xfId="0" applyFont="1" applyFill="1" applyBorder="1" applyAlignment="1">
      <alignment horizontal="left" vertical="top" wrapText="1"/>
    </xf>
    <xf numFmtId="0" fontId="38" fillId="11" borderId="68" xfId="0" applyFont="1" applyFill="1" applyBorder="1" applyAlignment="1">
      <alignment horizontal="left" vertical="top" wrapText="1"/>
    </xf>
    <xf numFmtId="0" fontId="38" fillId="11" borderId="0" xfId="0" applyFont="1" applyFill="1" applyAlignment="1">
      <alignment horizontal="left" vertical="top" wrapText="1"/>
    </xf>
    <xf numFmtId="0" fontId="38" fillId="11" borderId="58" xfId="0" applyFont="1" applyFill="1" applyBorder="1" applyAlignment="1">
      <alignment horizontal="left" vertical="top" wrapText="1"/>
    </xf>
    <xf numFmtId="0" fontId="38" fillId="11" borderId="76" xfId="0" applyFont="1" applyFill="1" applyBorder="1" applyAlignment="1">
      <alignment horizontal="left" vertical="top" wrapText="1"/>
    </xf>
    <xf numFmtId="0" fontId="38" fillId="11" borderId="66" xfId="0" applyFont="1" applyFill="1" applyBorder="1" applyAlignment="1">
      <alignment horizontal="left" vertical="top" wrapText="1"/>
    </xf>
    <xf numFmtId="0" fontId="38" fillId="11" borderId="67" xfId="0" applyFont="1" applyFill="1" applyBorder="1" applyAlignment="1">
      <alignment horizontal="left" vertical="top" wrapText="1"/>
    </xf>
    <xf numFmtId="4" fontId="53" fillId="11" borderId="64" xfId="0" applyNumberFormat="1" applyFont="1" applyFill="1" applyBorder="1" applyAlignment="1">
      <alignment horizontal="left" wrapText="1"/>
    </xf>
    <xf numFmtId="4" fontId="53" fillId="11" borderId="70" xfId="0" applyNumberFormat="1" applyFont="1" applyFill="1" applyBorder="1" applyAlignment="1">
      <alignment horizontal="left" wrapText="1"/>
    </xf>
    <xf numFmtId="3" fontId="41" fillId="0" borderId="0" xfId="0" applyNumberFormat="1" applyFont="1" applyAlignment="1">
      <alignment horizontal="center" wrapText="1"/>
    </xf>
    <xf numFmtId="3" fontId="41" fillId="11" borderId="0" xfId="0" applyNumberFormat="1" applyFont="1" applyFill="1" applyAlignment="1">
      <alignment horizontal="center" wrapText="1"/>
    </xf>
    <xf numFmtId="3" fontId="41" fillId="0" borderId="58" xfId="0" applyNumberFormat="1" applyFont="1" applyBorder="1" applyAlignment="1">
      <alignment horizontal="center" wrapText="1"/>
    </xf>
    <xf numFmtId="0" fontId="39" fillId="11" borderId="0" xfId="0" applyFont="1" applyFill="1" applyAlignment="1">
      <alignment vertical="top" wrapText="1"/>
    </xf>
    <xf numFmtId="0" fontId="39" fillId="11" borderId="58" xfId="0" applyFont="1" applyFill="1" applyBorder="1" applyAlignment="1">
      <alignment vertical="top" wrapText="1"/>
    </xf>
    <xf numFmtId="0" fontId="38" fillId="8" borderId="65" xfId="0" applyFont="1" applyFill="1" applyBorder="1" applyAlignment="1">
      <alignment horizontal="left" vertical="top" wrapText="1"/>
    </xf>
    <xf numFmtId="0" fontId="38" fillId="8" borderId="66" xfId="0" applyFont="1" applyFill="1" applyBorder="1" applyAlignment="1">
      <alignment horizontal="left" vertical="top" wrapText="1"/>
    </xf>
    <xf numFmtId="0" fontId="38" fillId="8" borderId="67" xfId="0" applyFont="1" applyFill="1" applyBorder="1" applyAlignment="1">
      <alignment horizontal="left" vertical="top" wrapText="1"/>
    </xf>
    <xf numFmtId="0" fontId="3" fillId="8" borderId="62" xfId="0" applyFont="1" applyFill="1" applyBorder="1" applyAlignment="1">
      <alignment horizontal="left" vertical="center" textRotation="90" wrapText="1"/>
    </xf>
    <xf numFmtId="3" fontId="48" fillId="11" borderId="0" xfId="0" applyNumberFormat="1" applyFont="1" applyFill="1" applyAlignment="1">
      <alignment horizontal="center" wrapText="1"/>
    </xf>
    <xf numFmtId="3" fontId="41" fillId="11" borderId="58" xfId="0" applyNumberFormat="1" applyFont="1" applyFill="1" applyBorder="1" applyAlignment="1">
      <alignment horizontal="center" wrapText="1"/>
    </xf>
    <xf numFmtId="0" fontId="2" fillId="11" borderId="64" xfId="0" applyFont="1" applyFill="1" applyBorder="1" applyAlignment="1">
      <alignment vertical="top" wrapText="1"/>
    </xf>
    <xf numFmtId="0" fontId="2" fillId="11" borderId="70" xfId="0" applyFont="1" applyFill="1" applyBorder="1" applyAlignment="1">
      <alignment vertical="top" wrapText="1"/>
    </xf>
    <xf numFmtId="3" fontId="41" fillId="11" borderId="64" xfId="0" applyNumberFormat="1" applyFont="1" applyFill="1" applyBorder="1" applyAlignment="1">
      <alignment horizontal="center" wrapText="1"/>
    </xf>
    <xf numFmtId="3" fontId="41" fillId="11" borderId="70" xfId="0" applyNumberFormat="1" applyFont="1" applyFill="1" applyBorder="1" applyAlignment="1">
      <alignment horizontal="center" wrapText="1"/>
    </xf>
    <xf numFmtId="0" fontId="2" fillId="11" borderId="68" xfId="0" applyFont="1" applyFill="1" applyBorder="1" applyAlignment="1">
      <alignment horizontal="left" vertical="top" wrapText="1"/>
    </xf>
    <xf numFmtId="0" fontId="2" fillId="11" borderId="0" xfId="0" applyFont="1" applyFill="1" applyAlignment="1">
      <alignment horizontal="left" vertical="top" wrapText="1"/>
    </xf>
    <xf numFmtId="0" fontId="2" fillId="11" borderId="58" xfId="0" applyFont="1" applyFill="1" applyBorder="1" applyAlignment="1">
      <alignment horizontal="left" vertical="top" wrapText="1"/>
    </xf>
    <xf numFmtId="3" fontId="48" fillId="11" borderId="64" xfId="0" applyNumberFormat="1" applyFont="1" applyFill="1" applyBorder="1" applyAlignment="1">
      <alignment horizontal="center" wrapText="1"/>
    </xf>
    <xf numFmtId="3" fontId="48" fillId="11" borderId="70" xfId="0" applyNumberFormat="1" applyFont="1" applyFill="1" applyBorder="1" applyAlignment="1">
      <alignment horizontal="center" wrapText="1"/>
    </xf>
    <xf numFmtId="0" fontId="3" fillId="8" borderId="71" xfId="0" applyFont="1" applyFill="1" applyBorder="1" applyAlignment="1">
      <alignment horizontal="center" vertical="center" textRotation="90" wrapText="1"/>
    </xf>
    <xf numFmtId="0" fontId="3" fillId="8" borderId="72" xfId="0" applyFont="1" applyFill="1" applyBorder="1" applyAlignment="1">
      <alignment horizontal="center" vertical="center" textRotation="90" wrapText="1"/>
    </xf>
    <xf numFmtId="0" fontId="3" fillId="8" borderId="73" xfId="0" applyFont="1" applyFill="1" applyBorder="1" applyAlignment="1">
      <alignment horizontal="center" vertical="center" textRotation="90" wrapText="1"/>
    </xf>
    <xf numFmtId="0" fontId="39" fillId="0" borderId="0" xfId="0" applyFont="1" applyAlignment="1">
      <alignment horizontal="left" vertical="top" wrapText="1"/>
    </xf>
    <xf numFmtId="0" fontId="39" fillId="8" borderId="127" xfId="0" applyFont="1" applyFill="1" applyBorder="1" applyAlignment="1">
      <alignment horizontal="center" vertical="center" textRotation="90" wrapText="1"/>
    </xf>
    <xf numFmtId="0" fontId="3" fillId="8" borderId="85" xfId="0" applyFont="1" applyFill="1" applyBorder="1" applyAlignment="1">
      <alignment horizontal="center" vertical="center" textRotation="90" wrapText="1"/>
    </xf>
    <xf numFmtId="0" fontId="3" fillId="8" borderId="48" xfId="0" applyFont="1" applyFill="1" applyBorder="1" applyAlignment="1">
      <alignment horizontal="center" vertical="center" textRotation="90" wrapText="1"/>
    </xf>
    <xf numFmtId="0" fontId="4" fillId="8" borderId="61" xfId="0" applyFont="1" applyFill="1" applyBorder="1" applyAlignment="1">
      <alignment horizontal="center" vertical="center" wrapText="1"/>
    </xf>
    <xf numFmtId="0" fontId="4" fillId="8" borderId="57" xfId="0" applyFont="1" applyFill="1" applyBorder="1" applyAlignment="1">
      <alignment horizontal="center" vertical="center" wrapText="1"/>
    </xf>
    <xf numFmtId="0" fontId="4" fillId="8" borderId="60" xfId="0" applyFont="1" applyFill="1" applyBorder="1" applyAlignment="1">
      <alignment horizontal="center" vertical="center" wrapText="1"/>
    </xf>
    <xf numFmtId="0" fontId="4" fillId="8" borderId="59" xfId="0" applyFont="1" applyFill="1" applyBorder="1" applyAlignment="1">
      <alignment horizontal="center" vertical="center" wrapText="1"/>
    </xf>
    <xf numFmtId="0" fontId="39" fillId="8" borderId="66" xfId="0" applyFont="1" applyFill="1" applyBorder="1" applyAlignment="1">
      <alignment vertical="top" wrapText="1"/>
    </xf>
    <xf numFmtId="0" fontId="39" fillId="8" borderId="0" xfId="0" applyFont="1" applyFill="1" applyAlignment="1">
      <alignment vertical="top" wrapText="1"/>
    </xf>
    <xf numFmtId="0" fontId="39" fillId="8" borderId="58" xfId="0" applyFont="1" applyFill="1" applyBorder="1" applyAlignment="1">
      <alignment vertical="top" wrapText="1"/>
    </xf>
    <xf numFmtId="0" fontId="0" fillId="11" borderId="52" xfId="0" applyFill="1" applyBorder="1" applyAlignment="1">
      <alignment horizontal="center" wrapText="1"/>
    </xf>
    <xf numFmtId="0" fontId="0" fillId="11" borderId="0" xfId="0" applyFill="1" applyAlignment="1">
      <alignment horizontal="center" wrapText="1"/>
    </xf>
    <xf numFmtId="0" fontId="0" fillId="11" borderId="53" xfId="0" applyFill="1" applyBorder="1" applyAlignment="1">
      <alignment horizontal="center" wrapText="1"/>
    </xf>
    <xf numFmtId="0" fontId="0" fillId="11" borderId="45" xfId="0" applyFill="1" applyBorder="1" applyAlignment="1">
      <alignment horizontal="center" vertical="top" wrapText="1"/>
    </xf>
    <xf numFmtId="0" fontId="0" fillId="11" borderId="46" xfId="0" applyFill="1" applyBorder="1" applyAlignment="1">
      <alignment horizontal="center" vertical="top" wrapText="1"/>
    </xf>
    <xf numFmtId="0" fontId="0" fillId="11" borderId="47" xfId="0" applyFill="1" applyBorder="1" applyAlignment="1">
      <alignment horizontal="center" vertical="top" wrapText="1"/>
    </xf>
    <xf numFmtId="0" fontId="4" fillId="0" borderId="131" xfId="0" applyFont="1" applyBorder="1" applyAlignment="1">
      <alignment horizontal="center" vertical="top" wrapText="1"/>
    </xf>
    <xf numFmtId="0" fontId="4" fillId="0" borderId="130" xfId="0" applyFont="1" applyBorder="1" applyAlignment="1">
      <alignment horizontal="center" vertical="top" wrapText="1"/>
    </xf>
    <xf numFmtId="0" fontId="4" fillId="0" borderId="132" xfId="0" applyFont="1" applyBorder="1" applyAlignment="1">
      <alignment horizontal="center" vertical="top" wrapText="1"/>
    </xf>
    <xf numFmtId="0" fontId="0" fillId="8" borderId="52" xfId="0" applyFill="1" applyBorder="1" applyAlignment="1">
      <alignment horizontal="left" wrapText="1"/>
    </xf>
    <xf numFmtId="0" fontId="0" fillId="8" borderId="0" xfId="0" applyFill="1" applyAlignment="1">
      <alignment horizontal="left" wrapText="1"/>
    </xf>
    <xf numFmtId="0" fontId="0" fillId="8" borderId="53" xfId="0" applyFill="1" applyBorder="1" applyAlignment="1">
      <alignment horizontal="left" wrapText="1"/>
    </xf>
    <xf numFmtId="0" fontId="4" fillId="11" borderId="45" xfId="0" applyFont="1" applyFill="1" applyBorder="1" applyAlignment="1">
      <alignment horizontal="left" vertical="center" wrapText="1"/>
    </xf>
    <xf numFmtId="0" fontId="4" fillId="11" borderId="46" xfId="0" applyFont="1" applyFill="1" applyBorder="1" applyAlignment="1">
      <alignment horizontal="left" vertical="center" wrapText="1"/>
    </xf>
    <xf numFmtId="0" fontId="39" fillId="8" borderId="80" xfId="0" applyFont="1" applyFill="1" applyBorder="1" applyAlignment="1">
      <alignment horizontal="center" vertical="center" textRotation="90" wrapText="1"/>
    </xf>
    <xf numFmtId="0" fontId="0" fillId="11" borderId="52" xfId="0" applyFill="1" applyBorder="1" applyAlignment="1">
      <alignment horizontal="left" wrapText="1"/>
    </xf>
    <xf numFmtId="0" fontId="0" fillId="11" borderId="0" xfId="0" applyFill="1" applyAlignment="1">
      <alignment horizontal="left" wrapText="1"/>
    </xf>
    <xf numFmtId="0" fontId="0" fillId="11" borderId="53" xfId="0" applyFill="1" applyBorder="1" applyAlignment="1">
      <alignment horizontal="left" wrapText="1"/>
    </xf>
    <xf numFmtId="0" fontId="0" fillId="0" borderId="45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0" borderId="129" xfId="0" applyBorder="1" applyAlignment="1">
      <alignment horizontal="left" vertical="top" wrapText="1"/>
    </xf>
    <xf numFmtId="0" fontId="34" fillId="0" borderId="12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29" xfId="0" applyFont="1" applyBorder="1" applyAlignment="1">
      <alignment horizontal="center" vertical="center" wrapText="1"/>
    </xf>
    <xf numFmtId="0" fontId="0" fillId="15" borderId="128" xfId="0" applyFill="1" applyBorder="1" applyAlignment="1">
      <alignment horizontal="left" vertical="center" wrapText="1"/>
    </xf>
    <xf numFmtId="0" fontId="0" fillId="15" borderId="46" xfId="0" applyFill="1" applyBorder="1" applyAlignment="1">
      <alignment horizontal="left" vertical="center" wrapText="1"/>
    </xf>
    <xf numFmtId="0" fontId="0" fillId="15" borderId="129" xfId="0" applyFill="1" applyBorder="1" applyAlignment="1">
      <alignment horizontal="left" vertical="center" wrapText="1"/>
    </xf>
    <xf numFmtId="1" fontId="35" fillId="0" borderId="128" xfId="0" applyNumberFormat="1" applyFont="1" applyBorder="1" applyAlignment="1">
      <alignment horizontal="left" vertical="center" indent="3" shrinkToFit="1"/>
    </xf>
    <xf numFmtId="1" fontId="35" fillId="0" borderId="46" xfId="0" applyNumberFormat="1" applyFont="1" applyBorder="1" applyAlignment="1">
      <alignment horizontal="left" vertical="center" indent="3" shrinkToFit="1"/>
    </xf>
    <xf numFmtId="1" fontId="35" fillId="0" borderId="47" xfId="0" applyNumberFormat="1" applyFont="1" applyBorder="1" applyAlignment="1">
      <alignment horizontal="left" vertical="top" indent="3" shrinkToFit="1"/>
    </xf>
    <xf numFmtId="0" fontId="36" fillId="0" borderId="54" xfId="0" applyFont="1" applyBorder="1" applyAlignment="1">
      <alignment horizontal="left" vertical="center" wrapText="1" indent="3"/>
    </xf>
    <xf numFmtId="0" fontId="36" fillId="0" borderId="55" xfId="0" applyFont="1" applyBorder="1" applyAlignment="1">
      <alignment horizontal="left" vertical="center" wrapText="1" indent="3"/>
    </xf>
    <xf numFmtId="0" fontId="36" fillId="0" borderId="56" xfId="0" applyFont="1" applyBorder="1" applyAlignment="1">
      <alignment horizontal="left" vertical="center" wrapText="1" indent="3"/>
    </xf>
    <xf numFmtId="0" fontId="37" fillId="0" borderId="54" xfId="0" applyFont="1" applyBorder="1" applyAlignment="1">
      <alignment horizontal="center" vertical="top" wrapText="1"/>
    </xf>
    <xf numFmtId="0" fontId="37" fillId="0" borderId="55" xfId="0" applyFont="1" applyBorder="1" applyAlignment="1">
      <alignment horizontal="center" vertical="top" wrapText="1"/>
    </xf>
    <xf numFmtId="0" fontId="37" fillId="0" borderId="56" xfId="0" applyFont="1" applyBorder="1" applyAlignment="1">
      <alignment horizontal="center" vertical="top" wrapText="1"/>
    </xf>
    <xf numFmtId="0" fontId="58" fillId="0" borderId="52" xfId="0" applyFont="1" applyBorder="1" applyAlignment="1">
      <alignment horizontal="left" vertical="top" wrapText="1"/>
    </xf>
    <xf numFmtId="0" fontId="58" fillId="0" borderId="0" xfId="0" applyFont="1" applyAlignment="1">
      <alignment horizontal="left" vertical="top" wrapText="1"/>
    </xf>
    <xf numFmtId="0" fontId="58" fillId="0" borderId="53" xfId="0" applyFont="1" applyBorder="1" applyAlignment="1">
      <alignment horizontal="left" vertical="top" wrapText="1"/>
    </xf>
    <xf numFmtId="0" fontId="8" fillId="0" borderId="5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0" fillId="0" borderId="49" xfId="0" applyBorder="1" applyAlignment="1">
      <alignment horizontal="center" vertical="top" wrapText="1"/>
    </xf>
    <xf numFmtId="0" fontId="0" fillId="0" borderId="50" xfId="0" applyBorder="1" applyAlignment="1">
      <alignment horizontal="center" vertical="top" wrapText="1"/>
    </xf>
    <xf numFmtId="0" fontId="0" fillId="0" borderId="51" xfId="0" applyBorder="1" applyAlignment="1">
      <alignment horizontal="center" vertical="top" wrapText="1"/>
    </xf>
    <xf numFmtId="0" fontId="60" fillId="15" borderId="45" xfId="0" applyFont="1" applyFill="1" applyBorder="1" applyAlignment="1">
      <alignment horizontal="center" vertical="center" wrapText="1"/>
    </xf>
    <xf numFmtId="0" fontId="60" fillId="15" borderId="46" xfId="0" applyFont="1" applyFill="1" applyBorder="1" applyAlignment="1">
      <alignment horizontal="center" vertical="center" wrapText="1"/>
    </xf>
    <xf numFmtId="0" fontId="60" fillId="15" borderId="47" xfId="0" applyFont="1" applyFill="1" applyBorder="1" applyAlignment="1">
      <alignment horizontal="center" vertical="center" wrapText="1"/>
    </xf>
    <xf numFmtId="0" fontId="59" fillId="8" borderId="45" xfId="0" applyFont="1" applyFill="1" applyBorder="1" applyAlignment="1">
      <alignment horizontal="center" vertical="center" wrapText="1"/>
    </xf>
    <xf numFmtId="0" fontId="59" fillId="8" borderId="46" xfId="0" applyFont="1" applyFill="1" applyBorder="1" applyAlignment="1">
      <alignment horizontal="center" vertical="center" wrapText="1"/>
    </xf>
    <xf numFmtId="0" fontId="10" fillId="0" borderId="5" xfId="4" applyFont="1" applyBorder="1" applyAlignment="1">
      <alignment vertical="center" wrapText="1"/>
    </xf>
    <xf numFmtId="0" fontId="10" fillId="0" borderId="0" xfId="4" applyFont="1" applyAlignment="1">
      <alignment vertical="center" wrapText="1"/>
    </xf>
    <xf numFmtId="0" fontId="11" fillId="0" borderId="10" xfId="4" applyFont="1" applyBorder="1" applyAlignment="1">
      <alignment horizontal="center"/>
    </xf>
    <xf numFmtId="0" fontId="11" fillId="0" borderId="11" xfId="4" applyFont="1" applyBorder="1" applyAlignment="1">
      <alignment horizontal="center"/>
    </xf>
    <xf numFmtId="167" fontId="26" fillId="2" borderId="5" xfId="0" applyNumberFormat="1" applyFont="1" applyFill="1" applyBorder="1" applyAlignment="1">
      <alignment horizontal="center" vertical="center"/>
    </xf>
    <xf numFmtId="9" fontId="0" fillId="2" borderId="0" xfId="3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/>
    </xf>
    <xf numFmtId="0" fontId="25" fillId="5" borderId="10" xfId="0" applyFont="1" applyFill="1" applyBorder="1" applyAlignment="1">
      <alignment horizontal="center" vertical="center" wrapText="1"/>
    </xf>
    <xf numFmtId="0" fontId="25" fillId="5" borderId="11" xfId="0" applyFont="1" applyFill="1" applyBorder="1" applyAlignment="1">
      <alignment horizontal="center" vertical="center" wrapText="1"/>
    </xf>
    <xf numFmtId="0" fontId="25" fillId="5" borderId="13" xfId="0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 wrapText="1"/>
    </xf>
    <xf numFmtId="0" fontId="64" fillId="8" borderId="0" xfId="0" applyFont="1" applyFill="1" applyBorder="1" applyAlignment="1" applyProtection="1">
      <alignment horizontal="justify" vertical="top" wrapText="1"/>
      <protection locked="0"/>
    </xf>
  </cellXfs>
  <cellStyles count="11">
    <cellStyle name="Millares" xfId="2" builtinId="3"/>
    <cellStyle name="Millares [0] 4 2" xfId="10" xr:uid="{A1D19CE5-C5FB-4D45-A193-0F310EA1BD01}"/>
    <cellStyle name="Millares 4 2" xfId="9" xr:uid="{30559C0D-410D-48A1-81BC-238C59E82112}"/>
    <cellStyle name="Moneda" xfId="1" builtinId="4"/>
    <cellStyle name="Normal" xfId="0" builtinId="0"/>
    <cellStyle name="Normal 11" xfId="4" xr:uid="{00000000-0005-0000-0000-000003000000}"/>
    <cellStyle name="Normal 2" xfId="6" xr:uid="{00000000-0005-0000-0000-000004000000}"/>
    <cellStyle name="Normal 20" xfId="5" xr:uid="{00000000-0005-0000-0000-000005000000}"/>
    <cellStyle name="Normal 3" xfId="7" xr:uid="{00000000-0005-0000-0000-000006000000}"/>
    <cellStyle name="Normal_Cabrera renta  y anexos 2003" xfId="8" xr:uid="{115ED0E2-D83C-4C54-AEB8-70E44E062F8E}"/>
    <cellStyle name="Porcentaje" xfId="3" builtinId="5"/>
  </cellStyles>
  <dxfs count="0"/>
  <tableStyles count="0" defaultTableStyle="TableStyleMedium9" defaultPivotStyle="PivotStyleLight16"/>
  <colors>
    <mruColors>
      <color rgb="FF66FF66"/>
      <color rgb="FFCCFFCC"/>
      <color rgb="FFD0FE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428625</xdr:colOff>
      <xdr:row>9</xdr:row>
      <xdr:rowOff>0</xdr:rowOff>
    </xdr:from>
    <xdr:to>
      <xdr:col>28</xdr:col>
      <xdr:colOff>219075</xdr:colOff>
      <xdr:row>9</xdr:row>
      <xdr:rowOff>0</xdr:rowOff>
    </xdr:to>
    <xdr:sp macro="" textlink="">
      <xdr:nvSpPr>
        <xdr:cNvPr id="5" name="Rectangle 15">
          <a:extLst>
            <a:ext uri="{FF2B5EF4-FFF2-40B4-BE49-F238E27FC236}">
              <a16:creationId xmlns:a16="http://schemas.microsoft.com/office/drawing/2014/main" id="{9B6F2FBC-F4D8-486D-93E0-5A3994C5B7E4}"/>
            </a:ext>
          </a:extLst>
        </xdr:cNvPr>
        <xdr:cNvSpPr>
          <a:spLocks noChangeArrowheads="1"/>
        </xdr:cNvSpPr>
      </xdr:nvSpPr>
      <xdr:spPr bwMode="auto">
        <a:xfrm>
          <a:off x="18173700" y="44481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428625</xdr:colOff>
      <xdr:row>9</xdr:row>
      <xdr:rowOff>0</xdr:rowOff>
    </xdr:from>
    <xdr:to>
      <xdr:col>28</xdr:col>
      <xdr:colOff>219075</xdr:colOff>
      <xdr:row>9</xdr:row>
      <xdr:rowOff>0</xdr:rowOff>
    </xdr:to>
    <xdr:sp macro="" textlink="">
      <xdr:nvSpPr>
        <xdr:cNvPr id="6" name="Rectangle 21">
          <a:extLst>
            <a:ext uri="{FF2B5EF4-FFF2-40B4-BE49-F238E27FC236}">
              <a16:creationId xmlns:a16="http://schemas.microsoft.com/office/drawing/2014/main" id="{E55DB347-91D1-4E46-8141-4753A40799C3}"/>
            </a:ext>
          </a:extLst>
        </xdr:cNvPr>
        <xdr:cNvSpPr>
          <a:spLocks noChangeArrowheads="1"/>
        </xdr:cNvSpPr>
      </xdr:nvSpPr>
      <xdr:spPr bwMode="auto">
        <a:xfrm>
          <a:off x="18173700" y="44481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146042</xdr:colOff>
      <xdr:row>1</xdr:row>
      <xdr:rowOff>187777</xdr:rowOff>
    </xdr:from>
    <xdr:to>
      <xdr:col>7</xdr:col>
      <xdr:colOff>191840</xdr:colOff>
      <xdr:row>2</xdr:row>
      <xdr:rowOff>171450</xdr:rowOff>
    </xdr:to>
    <xdr:pic>
      <xdr:nvPicPr>
        <xdr:cNvPr id="3" name="image6.png">
          <a:extLst>
            <a:ext uri="{FF2B5EF4-FFF2-40B4-BE49-F238E27FC236}">
              <a16:creationId xmlns:a16="http://schemas.microsoft.com/office/drawing/2014/main" id="{50F8B0C2-E352-454F-8E2E-CC5AC8424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42" y="360134"/>
          <a:ext cx="2030306" cy="373745"/>
        </a:xfrm>
        <a:prstGeom prst="rect">
          <a:avLst/>
        </a:prstGeom>
      </xdr:spPr>
    </xdr:pic>
    <xdr:clientData/>
  </xdr:twoCellAnchor>
  <xdr:twoCellAnchor>
    <xdr:from>
      <xdr:col>25</xdr:col>
      <xdr:colOff>33130</xdr:colOff>
      <xdr:row>1</xdr:row>
      <xdr:rowOff>45357</xdr:rowOff>
    </xdr:from>
    <xdr:to>
      <xdr:col>28</xdr:col>
      <xdr:colOff>922131</xdr:colOff>
      <xdr:row>2</xdr:row>
      <xdr:rowOff>381000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5CBCB49B-4C3F-C563-D000-C140BC932086}"/>
            </a:ext>
          </a:extLst>
        </xdr:cNvPr>
        <xdr:cNvGrpSpPr/>
      </xdr:nvGrpSpPr>
      <xdr:grpSpPr>
        <a:xfrm>
          <a:off x="11091655" y="221570"/>
          <a:ext cx="2270126" cy="726168"/>
          <a:chOff x="5661659" y="3882658"/>
          <a:chExt cx="2621281" cy="963662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793AC476-6CB3-13DB-9F54-E14042C8B4C8}"/>
              </a:ext>
            </a:extLst>
          </xdr:cNvPr>
          <xdr:cNvSpPr/>
        </xdr:nvSpPr>
        <xdr:spPr>
          <a:xfrm>
            <a:off x="5661659" y="3909060"/>
            <a:ext cx="2621281" cy="937260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O"/>
          </a:p>
        </xdr:txBody>
      </xdr:sp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525DC68E-B3DB-0A52-832F-696D540359A9}"/>
              </a:ext>
            </a:extLst>
          </xdr:cNvPr>
          <xdr:cNvSpPr/>
        </xdr:nvSpPr>
        <xdr:spPr>
          <a:xfrm>
            <a:off x="5714999" y="3882658"/>
            <a:ext cx="2514600" cy="931653"/>
          </a:xfrm>
          <a:prstGeom prst="rect">
            <a:avLst/>
          </a:prstGeom>
          <a:solidFill>
            <a:schemeClr val="tx2">
              <a:lumMod val="90000"/>
              <a:lumOff val="1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CO"/>
            </a:defPPr>
            <a:lvl1pPr marL="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O" sz="6600" b="1">
                <a:latin typeface="Arial Nova Light" panose="020B0304020202020204" pitchFamily="34" charset="0"/>
              </a:rPr>
              <a:t>260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38654</xdr:colOff>
      <xdr:row>1</xdr:row>
      <xdr:rowOff>110435</xdr:rowOff>
    </xdr:from>
    <xdr:to>
      <xdr:col>6</xdr:col>
      <xdr:colOff>207209</xdr:colOff>
      <xdr:row>1</xdr:row>
      <xdr:rowOff>496957</xdr:rowOff>
    </xdr:to>
    <xdr:pic>
      <xdr:nvPicPr>
        <xdr:cNvPr id="3" name="image6.png">
          <a:extLst>
            <a:ext uri="{FF2B5EF4-FFF2-40B4-BE49-F238E27FC236}">
              <a16:creationId xmlns:a16="http://schemas.microsoft.com/office/drawing/2014/main" id="{37468511-F499-44E1-BAC8-CB3C0B31C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784" y="281609"/>
          <a:ext cx="1712306" cy="386522"/>
        </a:xfrm>
        <a:prstGeom prst="rect">
          <a:avLst/>
        </a:prstGeom>
      </xdr:spPr>
    </xdr:pic>
    <xdr:clientData/>
  </xdr:twoCellAnchor>
  <xdr:twoCellAnchor>
    <xdr:from>
      <xdr:col>23</xdr:col>
      <xdr:colOff>32493</xdr:colOff>
      <xdr:row>1</xdr:row>
      <xdr:rowOff>54581</xdr:rowOff>
    </xdr:from>
    <xdr:to>
      <xdr:col>27</xdr:col>
      <xdr:colOff>591037</xdr:colOff>
      <xdr:row>1</xdr:row>
      <xdr:rowOff>639885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5B52A0E-BF72-4CD4-9E0B-F6F26A9DC3F5}"/>
            </a:ext>
          </a:extLst>
        </xdr:cNvPr>
        <xdr:cNvGrpSpPr/>
      </xdr:nvGrpSpPr>
      <xdr:grpSpPr>
        <a:xfrm>
          <a:off x="8818939" y="230427"/>
          <a:ext cx="1338129" cy="585304"/>
          <a:chOff x="5661659" y="3882658"/>
          <a:chExt cx="2621281" cy="963662"/>
        </a:xfrm>
      </xdr:grpSpPr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FEB403B3-A9E9-16DC-C9F6-97039624447D}"/>
              </a:ext>
            </a:extLst>
          </xdr:cNvPr>
          <xdr:cNvSpPr/>
        </xdr:nvSpPr>
        <xdr:spPr>
          <a:xfrm>
            <a:off x="5661659" y="3909060"/>
            <a:ext cx="2621281" cy="937260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O" sz="1400"/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67F4FBAC-9280-F3F8-0BD8-3BB45D0197D7}"/>
              </a:ext>
            </a:extLst>
          </xdr:cNvPr>
          <xdr:cNvSpPr/>
        </xdr:nvSpPr>
        <xdr:spPr>
          <a:xfrm>
            <a:off x="5714998" y="3882658"/>
            <a:ext cx="2514601" cy="954570"/>
          </a:xfrm>
          <a:prstGeom prst="rect">
            <a:avLst/>
          </a:prstGeom>
          <a:solidFill>
            <a:schemeClr val="tx2">
              <a:lumMod val="90000"/>
              <a:lumOff val="1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CO"/>
            </a:defPPr>
            <a:lvl1pPr marL="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O" sz="4400" b="1">
                <a:latin typeface="Arial Nova Light" panose="020B0304020202020204" pitchFamily="34" charset="0"/>
              </a:rPr>
              <a:t>260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92753</xdr:colOff>
      <xdr:row>1</xdr:row>
      <xdr:rowOff>107023</xdr:rowOff>
    </xdr:from>
    <xdr:to>
      <xdr:col>3</xdr:col>
      <xdr:colOff>1264850</xdr:colOff>
      <xdr:row>1</xdr:row>
      <xdr:rowOff>493545</xdr:rowOff>
    </xdr:to>
    <xdr:pic>
      <xdr:nvPicPr>
        <xdr:cNvPr id="2" name="image6.png">
          <a:extLst>
            <a:ext uri="{FF2B5EF4-FFF2-40B4-BE49-F238E27FC236}">
              <a16:creationId xmlns:a16="http://schemas.microsoft.com/office/drawing/2014/main" id="{1D6207C0-1F80-4BFB-B2F4-CB9472991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944" y="107023"/>
          <a:ext cx="1707209" cy="386522"/>
        </a:xfrm>
        <a:prstGeom prst="rect">
          <a:avLst/>
        </a:prstGeom>
      </xdr:spPr>
    </xdr:pic>
    <xdr:clientData/>
  </xdr:twoCellAnchor>
  <xdr:twoCellAnchor>
    <xdr:from>
      <xdr:col>19</xdr:col>
      <xdr:colOff>64214</xdr:colOff>
      <xdr:row>1</xdr:row>
      <xdr:rowOff>42809</xdr:rowOff>
    </xdr:from>
    <xdr:to>
      <xdr:col>22</xdr:col>
      <xdr:colOff>755650</xdr:colOff>
      <xdr:row>1</xdr:row>
      <xdr:rowOff>628113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BE0A083E-DBCA-4DB1-AEBA-35C8FBEF329C}"/>
            </a:ext>
          </a:extLst>
        </xdr:cNvPr>
        <xdr:cNvGrpSpPr/>
      </xdr:nvGrpSpPr>
      <xdr:grpSpPr>
        <a:xfrm>
          <a:off x="8362394" y="218069"/>
          <a:ext cx="1834436" cy="585304"/>
          <a:chOff x="5661659" y="3882658"/>
          <a:chExt cx="2621281" cy="963662"/>
        </a:xfrm>
      </xdr:grpSpPr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6B61E356-6030-F07B-E476-D3769DDC47C7}"/>
              </a:ext>
            </a:extLst>
          </xdr:cNvPr>
          <xdr:cNvSpPr/>
        </xdr:nvSpPr>
        <xdr:spPr>
          <a:xfrm>
            <a:off x="5661659" y="3909060"/>
            <a:ext cx="2621281" cy="937260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O" sz="14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0C8BE11F-F90F-9A51-DED0-BA9509B7C048}"/>
              </a:ext>
            </a:extLst>
          </xdr:cNvPr>
          <xdr:cNvSpPr/>
        </xdr:nvSpPr>
        <xdr:spPr>
          <a:xfrm>
            <a:off x="5714998" y="3882658"/>
            <a:ext cx="2514601" cy="954570"/>
          </a:xfrm>
          <a:prstGeom prst="rect">
            <a:avLst/>
          </a:prstGeom>
          <a:solidFill>
            <a:schemeClr val="tx2">
              <a:lumMod val="90000"/>
              <a:lumOff val="1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CO"/>
            </a:defPPr>
            <a:lvl1pPr marL="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O" sz="4400" b="1">
                <a:latin typeface="Arial Nova Light" panose="020B0304020202020204" pitchFamily="34" charset="0"/>
              </a:rPr>
              <a:t>260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8E52F-25F2-434E-A44A-CC8C097A2E75}">
  <dimension ref="B1:AD74"/>
  <sheetViews>
    <sheetView showGridLines="0" tabSelected="1" topLeftCell="O42" zoomScale="160" zoomScaleNormal="160" workbookViewId="0">
      <selection activeCell="R48" sqref="R48:U48"/>
    </sheetView>
  </sheetViews>
  <sheetFormatPr baseColWidth="10" defaultRowHeight="13.2"/>
  <cols>
    <col min="2" max="2" width="1.77734375" style="71" customWidth="1"/>
    <col min="3" max="3" width="9.6640625" style="72" customWidth="1"/>
    <col min="4" max="4" width="7.44140625" style="72" customWidth="1"/>
    <col min="5" max="5" width="4.77734375" style="72" customWidth="1"/>
    <col min="6" max="6" width="4.44140625" style="72" customWidth="1"/>
    <col min="7" max="8" width="4.5546875" style="72" customWidth="1"/>
    <col min="9" max="9" width="4.44140625" style="72" customWidth="1"/>
    <col min="10" max="10" width="4.5546875" style="72" customWidth="1"/>
    <col min="11" max="11" width="6.44140625" style="72" customWidth="1"/>
    <col min="12" max="12" width="5" style="72" customWidth="1"/>
    <col min="13" max="13" width="4.5546875" style="72" customWidth="1"/>
    <col min="14" max="14" width="4.44140625" style="73" customWidth="1"/>
    <col min="15" max="15" width="6.109375" style="73" customWidth="1"/>
    <col min="16" max="16" width="14.5546875" style="73" customWidth="1"/>
    <col min="17" max="17" width="7" style="73" customWidth="1"/>
    <col min="18" max="18" width="6" style="73" customWidth="1"/>
    <col min="19" max="19" width="11.33203125" style="72" customWidth="1"/>
    <col min="20" max="20" width="5" style="72" customWidth="1"/>
    <col min="21" max="21" width="6.33203125" style="72" customWidth="1"/>
    <col min="22" max="22" width="3.44140625" style="72" customWidth="1"/>
    <col min="23" max="23" width="8.109375" style="72" customWidth="1"/>
    <col min="24" max="24" width="10.5546875" style="72" customWidth="1"/>
    <col min="25" max="25" width="4.44140625" style="72" customWidth="1"/>
    <col min="26" max="26" width="6.77734375" style="72" customWidth="1"/>
    <col min="27" max="27" width="7" style="72" customWidth="1"/>
    <col min="28" max="28" width="6.33203125" style="72" customWidth="1"/>
    <col min="29" max="29" width="14.88671875" style="72" customWidth="1"/>
    <col min="30" max="30" width="27" style="208" customWidth="1"/>
  </cols>
  <sheetData>
    <row r="1" spans="2:29" ht="13.8" thickBot="1">
      <c r="B1" s="96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8"/>
      <c r="O1" s="98"/>
      <c r="P1" s="98"/>
      <c r="Q1" s="98"/>
      <c r="R1" s="98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</row>
    <row r="2" spans="2:29" ht="30.75" customHeight="1">
      <c r="B2" s="278"/>
      <c r="C2" s="279"/>
      <c r="D2" s="279"/>
      <c r="E2" s="279"/>
      <c r="F2" s="279"/>
      <c r="G2" s="279"/>
      <c r="H2" s="279"/>
      <c r="I2" s="279"/>
      <c r="J2" s="236" t="s">
        <v>213</v>
      </c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8"/>
      <c r="V2" s="242"/>
      <c r="W2" s="243"/>
      <c r="X2" s="243"/>
      <c r="Y2" s="244"/>
      <c r="Z2" s="273"/>
      <c r="AA2" s="273"/>
      <c r="AB2" s="273"/>
      <c r="AC2" s="273"/>
    </row>
    <row r="3" spans="2:29" ht="30.75" customHeight="1" thickBot="1">
      <c r="B3" s="280"/>
      <c r="C3" s="263"/>
      <c r="D3" s="263"/>
      <c r="E3" s="263"/>
      <c r="F3" s="263"/>
      <c r="G3" s="263"/>
      <c r="H3" s="263"/>
      <c r="I3" s="263"/>
      <c r="J3" s="239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1"/>
      <c r="V3" s="245"/>
      <c r="W3" s="246"/>
      <c r="X3" s="246"/>
      <c r="Y3" s="247"/>
      <c r="Z3" s="274"/>
      <c r="AA3" s="274"/>
      <c r="AB3" s="274"/>
      <c r="AC3" s="274"/>
    </row>
    <row r="4" spans="2:29" ht="3" customHeight="1" thickBot="1">
      <c r="B4" s="102"/>
      <c r="C4" s="103"/>
      <c r="D4" s="103"/>
      <c r="E4" s="103"/>
      <c r="F4" s="103"/>
      <c r="G4" s="103"/>
      <c r="H4" s="103"/>
      <c r="I4" s="103"/>
      <c r="J4" s="104"/>
      <c r="K4" s="105"/>
      <c r="L4" s="105"/>
      <c r="M4" s="105"/>
      <c r="N4" s="105"/>
      <c r="O4" s="105"/>
      <c r="P4" s="105"/>
      <c r="Q4" s="105"/>
      <c r="R4" s="142"/>
      <c r="S4" s="146"/>
      <c r="T4" s="142"/>
      <c r="U4" s="142"/>
      <c r="V4" s="142"/>
      <c r="W4" s="142"/>
      <c r="X4" s="142"/>
      <c r="Y4" s="142"/>
      <c r="Z4" s="142"/>
      <c r="AA4" s="142"/>
      <c r="AB4" s="142"/>
      <c r="AC4" s="143"/>
    </row>
    <row r="5" spans="2:29" ht="13.8" thickBot="1">
      <c r="B5" s="275" t="s">
        <v>212</v>
      </c>
      <c r="C5" s="276"/>
      <c r="D5" s="277"/>
      <c r="E5" s="106"/>
      <c r="F5" s="106"/>
      <c r="G5" s="106"/>
      <c r="H5" s="106"/>
      <c r="I5" s="100"/>
      <c r="J5" s="260" t="s">
        <v>216</v>
      </c>
      <c r="K5" s="260"/>
      <c r="L5" s="260"/>
      <c r="M5" s="260"/>
      <c r="N5" s="260"/>
      <c r="O5" s="260"/>
      <c r="P5" s="261"/>
      <c r="Q5" s="106"/>
      <c r="R5" s="140"/>
      <c r="S5" s="147"/>
      <c r="T5" s="140"/>
      <c r="U5" s="140"/>
      <c r="V5" s="140"/>
      <c r="W5" s="140"/>
      <c r="X5" s="140"/>
      <c r="Y5" s="140"/>
      <c r="Z5" s="140"/>
      <c r="AA5" s="140"/>
      <c r="AB5" s="140"/>
      <c r="AC5" s="141"/>
    </row>
    <row r="6" spans="2:29" ht="19.5" customHeight="1">
      <c r="B6" s="265" t="s">
        <v>211</v>
      </c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7"/>
      <c r="S6" s="249" t="s">
        <v>275</v>
      </c>
      <c r="T6" s="250"/>
      <c r="U6" s="250"/>
      <c r="V6" s="250"/>
      <c r="W6" s="250"/>
      <c r="X6" s="250"/>
      <c r="Y6" s="250"/>
      <c r="Z6" s="250"/>
      <c r="AA6" s="250"/>
      <c r="AB6" s="250"/>
      <c r="AC6" s="251"/>
    </row>
    <row r="7" spans="2:29" ht="112.5" customHeight="1" thickBot="1">
      <c r="B7" s="262" t="s">
        <v>193</v>
      </c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4"/>
      <c r="S7" s="148"/>
      <c r="T7" s="144"/>
      <c r="U7" s="144"/>
      <c r="V7" s="144"/>
      <c r="W7" s="144"/>
      <c r="X7" s="144"/>
      <c r="Y7" s="144"/>
      <c r="Z7" s="144"/>
      <c r="AA7" s="144"/>
      <c r="AB7" s="144"/>
      <c r="AC7" s="145"/>
    </row>
    <row r="8" spans="2:29">
      <c r="B8" s="603" t="s">
        <v>214</v>
      </c>
      <c r="C8" s="604"/>
      <c r="D8" s="336" t="s">
        <v>269</v>
      </c>
      <c r="E8" s="252"/>
      <c r="F8" s="252"/>
      <c r="G8" s="252"/>
      <c r="H8" s="252"/>
      <c r="I8" s="252"/>
      <c r="J8" s="252"/>
      <c r="K8" s="256" t="s">
        <v>270</v>
      </c>
      <c r="L8" s="257"/>
      <c r="M8" s="252" t="s">
        <v>274</v>
      </c>
      <c r="N8" s="252"/>
      <c r="O8" s="252"/>
      <c r="P8" s="252"/>
      <c r="Q8" s="253"/>
      <c r="R8" s="336" t="s">
        <v>92</v>
      </c>
      <c r="S8" s="252"/>
      <c r="T8" s="252"/>
      <c r="U8" s="252"/>
      <c r="V8" s="336" t="s">
        <v>93</v>
      </c>
      <c r="W8" s="252"/>
      <c r="X8" s="252"/>
      <c r="Y8" s="252"/>
      <c r="Z8" s="253"/>
      <c r="AA8" s="252" t="s">
        <v>94</v>
      </c>
      <c r="AB8" s="252"/>
      <c r="AC8" s="377"/>
    </row>
    <row r="9" spans="2:29" ht="13.8" thickBot="1">
      <c r="B9" s="605"/>
      <c r="C9" s="606"/>
      <c r="D9" s="361"/>
      <c r="E9" s="362"/>
      <c r="F9" s="362"/>
      <c r="G9" s="362"/>
      <c r="H9" s="362"/>
      <c r="I9" s="362"/>
      <c r="J9" s="362"/>
      <c r="K9" s="149"/>
      <c r="L9" s="150"/>
      <c r="M9" s="254"/>
      <c r="N9" s="254"/>
      <c r="O9" s="254"/>
      <c r="P9" s="254"/>
      <c r="Q9" s="255"/>
      <c r="R9" s="296"/>
      <c r="S9" s="254"/>
      <c r="T9" s="254"/>
      <c r="U9" s="254"/>
      <c r="V9" s="296"/>
      <c r="W9" s="254"/>
      <c r="X9" s="254"/>
      <c r="Y9" s="254"/>
      <c r="Z9" s="255"/>
      <c r="AA9" s="254"/>
      <c r="AB9" s="254"/>
      <c r="AC9" s="378"/>
    </row>
    <row r="10" spans="2:29" ht="24" customHeight="1">
      <c r="B10" s="605"/>
      <c r="C10" s="606"/>
      <c r="D10" s="252" t="s">
        <v>95</v>
      </c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3"/>
      <c r="AB10" s="363" t="s">
        <v>323</v>
      </c>
      <c r="AC10" s="364"/>
    </row>
    <row r="11" spans="2:29" ht="13.8" thickBot="1">
      <c r="B11" s="607"/>
      <c r="C11" s="608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366"/>
      <c r="AB11" s="365"/>
      <c r="AC11" s="366"/>
    </row>
    <row r="12" spans="2:29" ht="22.95" customHeight="1" thickBot="1">
      <c r="B12" s="234" t="s">
        <v>217</v>
      </c>
      <c r="C12" s="235"/>
      <c r="D12" s="235"/>
      <c r="E12" s="235"/>
      <c r="F12" s="628" t="s">
        <v>218</v>
      </c>
      <c r="G12" s="628"/>
      <c r="H12" s="628"/>
      <c r="I12" s="628"/>
      <c r="J12" s="626" t="s">
        <v>219</v>
      </c>
      <c r="K12" s="626"/>
      <c r="L12" s="108"/>
      <c r="M12" s="628" t="s">
        <v>220</v>
      </c>
      <c r="N12" s="629"/>
      <c r="O12" s="629"/>
      <c r="P12" s="107"/>
      <c r="Q12" s="630"/>
      <c r="R12" s="630"/>
      <c r="S12" s="630"/>
      <c r="T12" s="305" t="s">
        <v>221</v>
      </c>
      <c r="U12" s="305"/>
      <c r="V12" s="305"/>
      <c r="W12" s="305"/>
      <c r="X12" s="303">
        <v>0</v>
      </c>
      <c r="Y12" s="303"/>
      <c r="Z12" s="303"/>
      <c r="AA12" s="303"/>
      <c r="AB12" s="303"/>
      <c r="AC12" s="304"/>
    </row>
    <row r="13" spans="2:29" ht="22.95" customHeight="1" thickBot="1">
      <c r="B13" s="625" t="s">
        <v>96</v>
      </c>
      <c r="C13" s="626"/>
      <c r="D13" s="627"/>
      <c r="E13" s="268" t="s">
        <v>222</v>
      </c>
      <c r="F13" s="269"/>
      <c r="G13" s="269"/>
      <c r="H13" s="269"/>
      <c r="I13" s="269"/>
      <c r="J13" s="346">
        <f>SUM('Hoja3 260'!R7:W15)</f>
        <v>0</v>
      </c>
      <c r="K13" s="346"/>
      <c r="L13" s="346"/>
      <c r="M13" s="346"/>
      <c r="N13" s="346"/>
      <c r="O13" s="347"/>
      <c r="P13" s="344" t="s">
        <v>336</v>
      </c>
      <c r="Q13" s="345"/>
      <c r="R13" s="343">
        <v>0</v>
      </c>
      <c r="S13" s="343"/>
      <c r="T13" s="343"/>
      <c r="U13" s="343"/>
      <c r="V13" s="272" t="s">
        <v>223</v>
      </c>
      <c r="W13" s="272"/>
      <c r="X13" s="272"/>
      <c r="Y13" s="270">
        <f>IF(J13-R13&gt;0,J13-R13,0)</f>
        <v>0</v>
      </c>
      <c r="Z13" s="270"/>
      <c r="AA13" s="270"/>
      <c r="AB13" s="270"/>
      <c r="AC13" s="271"/>
    </row>
    <row r="14" spans="2:29" ht="25.5" customHeight="1">
      <c r="B14" s="228" t="s">
        <v>99</v>
      </c>
      <c r="C14" s="229"/>
      <c r="D14" s="282" t="s">
        <v>224</v>
      </c>
      <c r="E14" s="282"/>
      <c r="F14" s="282"/>
      <c r="G14" s="284" t="s">
        <v>225</v>
      </c>
      <c r="H14" s="285"/>
      <c r="I14" s="285"/>
      <c r="J14" s="285"/>
      <c r="K14" s="285"/>
      <c r="L14" s="285"/>
      <c r="M14" s="285"/>
      <c r="N14" s="286"/>
      <c r="O14" s="290" t="s">
        <v>226</v>
      </c>
      <c r="P14" s="290"/>
      <c r="Q14" s="291"/>
      <c r="R14" s="352" t="s">
        <v>250</v>
      </c>
      <c r="S14" s="367" t="s">
        <v>335</v>
      </c>
      <c r="T14" s="368"/>
      <c r="U14" s="368"/>
      <c r="V14" s="368"/>
      <c r="W14" s="368"/>
      <c r="X14" s="368"/>
      <c r="Y14" s="194">
        <v>69</v>
      </c>
      <c r="Z14" s="369"/>
      <c r="AA14" s="369"/>
      <c r="AB14" s="369"/>
      <c r="AC14" s="370"/>
    </row>
    <row r="15" spans="2:29" ht="25.5" customHeight="1" thickBot="1">
      <c r="B15" s="230"/>
      <c r="C15" s="231"/>
      <c r="D15" s="283"/>
      <c r="E15" s="283"/>
      <c r="F15" s="283"/>
      <c r="G15" s="287"/>
      <c r="H15" s="288"/>
      <c r="I15" s="288"/>
      <c r="J15" s="288"/>
      <c r="K15" s="288"/>
      <c r="L15" s="288"/>
      <c r="M15" s="288"/>
      <c r="N15" s="289"/>
      <c r="O15" s="292"/>
      <c r="P15" s="292"/>
      <c r="Q15" s="293"/>
      <c r="R15" s="353"/>
      <c r="S15" s="371" t="s">
        <v>210</v>
      </c>
      <c r="T15" s="371"/>
      <c r="U15" s="371"/>
      <c r="V15" s="371"/>
      <c r="W15" s="371"/>
      <c r="X15" s="371"/>
      <c r="Y15" s="120">
        <v>70</v>
      </c>
      <c r="Z15" s="372"/>
      <c r="AA15" s="372"/>
      <c r="AB15" s="372"/>
      <c r="AC15" s="373"/>
    </row>
    <row r="16" spans="2:29" ht="22.5" customHeight="1">
      <c r="B16" s="230"/>
      <c r="C16" s="231"/>
      <c r="D16" s="294" t="s">
        <v>101</v>
      </c>
      <c r="E16" s="295"/>
      <c r="F16" s="295"/>
      <c r="G16" s="109">
        <v>33</v>
      </c>
      <c r="H16" s="248"/>
      <c r="I16" s="248"/>
      <c r="J16" s="248"/>
      <c r="K16" s="248"/>
      <c r="L16" s="248"/>
      <c r="M16" s="248"/>
      <c r="N16" s="248"/>
      <c r="O16" s="112">
        <v>34</v>
      </c>
      <c r="P16" s="258"/>
      <c r="Q16" s="259"/>
      <c r="R16" s="353"/>
      <c r="S16" s="319" t="s">
        <v>326</v>
      </c>
      <c r="T16" s="319"/>
      <c r="U16" s="319"/>
      <c r="V16" s="319"/>
      <c r="W16" s="319"/>
      <c r="X16" s="319"/>
      <c r="Y16" s="155">
        <v>71</v>
      </c>
      <c r="Z16" s="320">
        <f>SUM(AB41:AC46)</f>
        <v>0</v>
      </c>
      <c r="AA16" s="320"/>
      <c r="AB16" s="320"/>
      <c r="AC16" s="321"/>
    </row>
    <row r="17" spans="2:29">
      <c r="B17" s="230"/>
      <c r="C17" s="231"/>
      <c r="D17" s="219" t="s">
        <v>102</v>
      </c>
      <c r="E17" s="379"/>
      <c r="F17" s="379"/>
      <c r="G17" s="110">
        <v>35</v>
      </c>
      <c r="H17" s="380"/>
      <c r="I17" s="380"/>
      <c r="J17" s="380"/>
      <c r="K17" s="380"/>
      <c r="L17" s="380"/>
      <c r="M17" s="380"/>
      <c r="N17" s="380"/>
      <c r="O17" s="113">
        <v>36</v>
      </c>
      <c r="P17" s="297"/>
      <c r="Q17" s="298"/>
      <c r="R17" s="353"/>
      <c r="S17" s="281"/>
      <c r="T17" s="281"/>
      <c r="U17" s="281"/>
      <c r="V17" s="281"/>
      <c r="W17" s="281"/>
      <c r="X17" s="281"/>
      <c r="Y17" s="156">
        <v>72</v>
      </c>
      <c r="Z17" s="348"/>
      <c r="AA17" s="348"/>
      <c r="AB17" s="348"/>
      <c r="AC17" s="349"/>
    </row>
    <row r="18" spans="2:29">
      <c r="B18" s="230"/>
      <c r="C18" s="231"/>
      <c r="D18" s="294" t="s">
        <v>103</v>
      </c>
      <c r="E18" s="295"/>
      <c r="F18" s="295"/>
      <c r="G18" s="111">
        <v>37</v>
      </c>
      <c r="H18" s="248"/>
      <c r="I18" s="248"/>
      <c r="J18" s="248"/>
      <c r="K18" s="248"/>
      <c r="L18" s="248"/>
      <c r="M18" s="248"/>
      <c r="N18" s="248"/>
      <c r="O18" s="114">
        <v>38</v>
      </c>
      <c r="P18" s="299"/>
      <c r="Q18" s="300"/>
      <c r="R18" s="353"/>
      <c r="S18" s="330" t="s">
        <v>208</v>
      </c>
      <c r="T18" s="330"/>
      <c r="U18" s="330"/>
      <c r="V18" s="330"/>
      <c r="W18" s="330"/>
      <c r="X18" s="330"/>
      <c r="Y18" s="157">
        <v>73</v>
      </c>
      <c r="Z18" s="350">
        <f>IF(Z15-Z16&gt;0,Z15-Z16,0)</f>
        <v>0</v>
      </c>
      <c r="AA18" s="350"/>
      <c r="AB18" s="350"/>
      <c r="AC18" s="351"/>
    </row>
    <row r="19" spans="2:29" ht="22.05" customHeight="1">
      <c r="B19" s="230"/>
      <c r="C19" s="231"/>
      <c r="D19" s="219" t="s">
        <v>227</v>
      </c>
      <c r="E19" s="379"/>
      <c r="F19" s="379"/>
      <c r="G19" s="110">
        <v>39</v>
      </c>
      <c r="H19" s="380"/>
      <c r="I19" s="380"/>
      <c r="J19" s="380"/>
      <c r="K19" s="380"/>
      <c r="L19" s="380"/>
      <c r="M19" s="380"/>
      <c r="N19" s="380"/>
      <c r="O19" s="113">
        <v>40</v>
      </c>
      <c r="P19" s="297"/>
      <c r="Q19" s="298"/>
      <c r="R19" s="353"/>
      <c r="S19" s="409" t="s">
        <v>246</v>
      </c>
      <c r="T19" s="411" t="s">
        <v>282</v>
      </c>
      <c r="U19" s="411"/>
      <c r="V19" s="411"/>
      <c r="W19" s="411"/>
      <c r="X19" s="411"/>
      <c r="Y19" s="195">
        <v>74</v>
      </c>
      <c r="Z19" s="331"/>
      <c r="AA19" s="331"/>
      <c r="AB19" s="331"/>
      <c r="AC19" s="332"/>
    </row>
    <row r="20" spans="2:29" ht="22.05" customHeight="1" thickBot="1">
      <c r="B20" s="230"/>
      <c r="C20" s="231"/>
      <c r="D20" s="294" t="s">
        <v>228</v>
      </c>
      <c r="E20" s="295"/>
      <c r="F20" s="295"/>
      <c r="G20" s="111">
        <v>41</v>
      </c>
      <c r="H20" s="248"/>
      <c r="I20" s="248"/>
      <c r="J20" s="248"/>
      <c r="K20" s="248"/>
      <c r="L20" s="248"/>
      <c r="M20" s="248"/>
      <c r="N20" s="248"/>
      <c r="O20" s="114">
        <v>42</v>
      </c>
      <c r="P20" s="301"/>
      <c r="Q20" s="302"/>
      <c r="R20" s="353"/>
      <c r="S20" s="410"/>
      <c r="T20" s="333" t="s">
        <v>283</v>
      </c>
      <c r="U20" s="333"/>
      <c r="V20" s="333"/>
      <c r="W20" s="333"/>
      <c r="X20" s="333"/>
      <c r="Y20" s="158">
        <v>75</v>
      </c>
      <c r="Z20" s="334"/>
      <c r="AA20" s="334"/>
      <c r="AB20" s="334"/>
      <c r="AC20" s="335"/>
    </row>
    <row r="21" spans="2:29" ht="22.05" customHeight="1">
      <c r="B21" s="230"/>
      <c r="C21" s="231"/>
      <c r="D21" s="631" t="s">
        <v>331</v>
      </c>
      <c r="E21" s="632"/>
      <c r="F21" s="632"/>
      <c r="G21" s="632"/>
      <c r="H21" s="632"/>
      <c r="I21" s="632"/>
      <c r="J21" s="632"/>
      <c r="K21" s="632"/>
      <c r="L21" s="633"/>
      <c r="M21" s="115">
        <v>43</v>
      </c>
      <c r="N21" s="374">
        <f>SUM(H16:N20)+SUM(P16:Q20)</f>
        <v>0</v>
      </c>
      <c r="O21" s="375"/>
      <c r="P21" s="375"/>
      <c r="Q21" s="376"/>
      <c r="R21" s="353"/>
      <c r="S21" s="410"/>
      <c r="T21" s="485" t="s">
        <v>247</v>
      </c>
      <c r="U21" s="485"/>
      <c r="V21" s="485"/>
      <c r="W21" s="485"/>
      <c r="X21" s="485"/>
      <c r="Y21" s="110">
        <v>76</v>
      </c>
      <c r="Z21" s="452"/>
      <c r="AA21" s="452"/>
      <c r="AB21" s="452"/>
      <c r="AC21" s="486"/>
    </row>
    <row r="22" spans="2:29" ht="22.05" customHeight="1" thickBot="1">
      <c r="B22" s="230"/>
      <c r="C22" s="231"/>
      <c r="D22" s="430" t="s">
        <v>229</v>
      </c>
      <c r="E22" s="431"/>
      <c r="F22" s="431"/>
      <c r="G22" s="431"/>
      <c r="H22" s="431"/>
      <c r="I22" s="431"/>
      <c r="J22" s="431"/>
      <c r="K22" s="431"/>
      <c r="L22" s="431"/>
      <c r="M22" s="116">
        <v>44</v>
      </c>
      <c r="N22" s="432">
        <v>0</v>
      </c>
      <c r="O22" s="433"/>
      <c r="P22" s="433"/>
      <c r="Q22" s="433"/>
      <c r="R22" s="353"/>
      <c r="S22" s="410"/>
      <c r="T22" s="492" t="s">
        <v>284</v>
      </c>
      <c r="U22" s="492"/>
      <c r="V22" s="492"/>
      <c r="W22" s="492"/>
      <c r="X22" s="492"/>
      <c r="Y22" s="159">
        <v>77</v>
      </c>
      <c r="Z22" s="369">
        <f>+Z19+Z20+Z21</f>
        <v>0</v>
      </c>
      <c r="AA22" s="369"/>
      <c r="AB22" s="369"/>
      <c r="AC22" s="370"/>
    </row>
    <row r="23" spans="2:29" ht="24" customHeight="1">
      <c r="B23" s="230"/>
      <c r="C23" s="231"/>
      <c r="D23" s="420" t="s">
        <v>197</v>
      </c>
      <c r="E23" s="421"/>
      <c r="F23" s="421"/>
      <c r="G23" s="421"/>
      <c r="H23" s="421"/>
      <c r="I23" s="421"/>
      <c r="J23" s="421"/>
      <c r="K23" s="421"/>
      <c r="L23" s="422"/>
      <c r="M23" s="163">
        <v>45</v>
      </c>
      <c r="N23" s="423">
        <f>IF(N21-N22&gt;0,N21-N22,0)</f>
        <v>0</v>
      </c>
      <c r="O23" s="424"/>
      <c r="P23" s="424"/>
      <c r="Q23" s="424"/>
      <c r="R23" s="353"/>
      <c r="S23" s="475" t="s">
        <v>248</v>
      </c>
      <c r="T23" s="475"/>
      <c r="U23" s="475"/>
      <c r="V23" s="475"/>
      <c r="W23" s="475"/>
      <c r="X23" s="475"/>
      <c r="Y23" s="160">
        <v>78</v>
      </c>
      <c r="Z23" s="476">
        <f>IF(Z15+Z22-Z16&gt;0,Z15+Z22-Z16,0)</f>
        <v>0</v>
      </c>
      <c r="AA23" s="476"/>
      <c r="AB23" s="476"/>
      <c r="AC23" s="476"/>
    </row>
    <row r="24" spans="2:29" ht="24" customHeight="1" thickBot="1">
      <c r="B24" s="230"/>
      <c r="C24" s="231"/>
      <c r="D24" s="425" t="s">
        <v>198</v>
      </c>
      <c r="E24" s="426"/>
      <c r="F24" s="426"/>
      <c r="G24" s="426"/>
      <c r="H24" s="426"/>
      <c r="I24" s="426"/>
      <c r="J24" s="426"/>
      <c r="K24" s="426"/>
      <c r="L24" s="427"/>
      <c r="M24" s="193">
        <v>46</v>
      </c>
      <c r="N24" s="428">
        <f>+ROUND(N23*X12,-3)</f>
        <v>0</v>
      </c>
      <c r="O24" s="429"/>
      <c r="P24" s="429"/>
      <c r="Q24" s="429"/>
      <c r="R24" s="354"/>
      <c r="S24" s="217" t="s">
        <v>249</v>
      </c>
      <c r="T24" s="217"/>
      <c r="U24" s="217"/>
      <c r="V24" s="217"/>
      <c r="W24" s="217"/>
      <c r="X24" s="217"/>
      <c r="Y24" s="161">
        <v>79</v>
      </c>
      <c r="Z24" s="493">
        <f>IF(Z16-Z15-Z22&gt;0,Z16-Z15-Z22,0)</f>
        <v>0</v>
      </c>
      <c r="AA24" s="493"/>
      <c r="AB24" s="493"/>
      <c r="AC24" s="494"/>
    </row>
    <row r="25" spans="2:29" ht="24.45" customHeight="1">
      <c r="B25" s="230"/>
      <c r="C25" s="231"/>
      <c r="D25" s="435" t="s">
        <v>332</v>
      </c>
      <c r="E25" s="436"/>
      <c r="F25" s="436"/>
      <c r="G25" s="436"/>
      <c r="H25" s="436"/>
      <c r="I25" s="436"/>
      <c r="J25" s="436"/>
      <c r="K25" s="436"/>
      <c r="L25" s="437"/>
      <c r="M25" s="110">
        <v>47</v>
      </c>
      <c r="N25" s="438">
        <v>0</v>
      </c>
      <c r="O25" s="439"/>
      <c r="P25" s="439"/>
      <c r="Q25" s="439"/>
      <c r="R25" s="352" t="s">
        <v>256</v>
      </c>
      <c r="S25" s="387" t="s">
        <v>327</v>
      </c>
      <c r="T25" s="388"/>
      <c r="U25" s="388"/>
      <c r="V25" s="388"/>
      <c r="W25" s="388"/>
      <c r="X25" s="389"/>
      <c r="Y25" s="162">
        <v>80</v>
      </c>
      <c r="Z25" s="381"/>
      <c r="AA25" s="382"/>
      <c r="AB25" s="382"/>
      <c r="AC25" s="383"/>
    </row>
    <row r="26" spans="2:29">
      <c r="B26" s="230"/>
      <c r="C26" s="231"/>
      <c r="D26" s="412" t="s">
        <v>196</v>
      </c>
      <c r="E26" s="443"/>
      <c r="F26" s="443"/>
      <c r="G26" s="443"/>
      <c r="H26" s="443"/>
      <c r="I26" s="443"/>
      <c r="J26" s="443"/>
      <c r="K26" s="443"/>
      <c r="L26" s="444"/>
      <c r="M26" s="117">
        <v>48</v>
      </c>
      <c r="N26" s="445">
        <f>N24-N25</f>
        <v>0</v>
      </c>
      <c r="O26" s="446"/>
      <c r="P26" s="446"/>
      <c r="Q26" s="446"/>
      <c r="R26" s="353"/>
      <c r="S26" s="384" t="s">
        <v>97</v>
      </c>
      <c r="T26" s="385"/>
      <c r="U26" s="385"/>
      <c r="V26" s="385"/>
      <c r="W26" s="385"/>
      <c r="X26" s="386"/>
      <c r="Y26" s="111">
        <v>81</v>
      </c>
      <c r="Z26" s="327"/>
      <c r="AA26" s="328"/>
      <c r="AB26" s="328"/>
      <c r="AC26" s="329"/>
    </row>
    <row r="27" spans="2:29" ht="24" customHeight="1">
      <c r="B27" s="230"/>
      <c r="C27" s="231"/>
      <c r="D27" s="505" t="s">
        <v>5</v>
      </c>
      <c r="E27" s="508" t="s">
        <v>324</v>
      </c>
      <c r="F27" s="509"/>
      <c r="G27" s="509"/>
      <c r="H27" s="509"/>
      <c r="I27" s="509"/>
      <c r="J27" s="509"/>
      <c r="K27" s="509"/>
      <c r="L27" s="509"/>
      <c r="M27" s="118">
        <v>49</v>
      </c>
      <c r="N27" s="510">
        <v>0</v>
      </c>
      <c r="O27" s="510"/>
      <c r="P27" s="510"/>
      <c r="Q27" s="511"/>
      <c r="R27" s="353"/>
      <c r="S27" s="390" t="s">
        <v>98</v>
      </c>
      <c r="T27" s="391"/>
      <c r="U27" s="391"/>
      <c r="V27" s="391"/>
      <c r="W27" s="391"/>
      <c r="X27" s="391"/>
      <c r="Y27" s="110">
        <v>82</v>
      </c>
      <c r="Z27" s="358"/>
      <c r="AA27" s="359"/>
      <c r="AB27" s="359"/>
      <c r="AC27" s="360"/>
    </row>
    <row r="28" spans="2:29" ht="22.5" customHeight="1">
      <c r="B28" s="230"/>
      <c r="C28" s="231"/>
      <c r="D28" s="506"/>
      <c r="E28" s="455" t="s">
        <v>325</v>
      </c>
      <c r="F28" s="456"/>
      <c r="G28" s="456"/>
      <c r="H28" s="456"/>
      <c r="I28" s="456"/>
      <c r="J28" s="456"/>
      <c r="K28" s="456"/>
      <c r="L28" s="456"/>
      <c r="M28" s="111">
        <v>50</v>
      </c>
      <c r="N28" s="623">
        <v>0</v>
      </c>
      <c r="O28" s="623"/>
      <c r="P28" s="623"/>
      <c r="Q28" s="624"/>
      <c r="R28" s="353"/>
      <c r="S28" s="412" t="s">
        <v>207</v>
      </c>
      <c r="T28" s="413"/>
      <c r="U28" s="413"/>
      <c r="V28" s="413"/>
      <c r="W28" s="413"/>
      <c r="X28" s="414"/>
      <c r="Y28" s="116">
        <v>83</v>
      </c>
      <c r="Z28" s="415">
        <f>Z25-Z26-Z27</f>
        <v>0</v>
      </c>
      <c r="AA28" s="416"/>
      <c r="AB28" s="416"/>
      <c r="AC28" s="417"/>
    </row>
    <row r="29" spans="2:29" ht="22.5" customHeight="1">
      <c r="B29" s="230"/>
      <c r="C29" s="231"/>
      <c r="D29" s="506"/>
      <c r="E29" s="517" t="s">
        <v>230</v>
      </c>
      <c r="F29" s="518"/>
      <c r="G29" s="518"/>
      <c r="H29" s="518"/>
      <c r="I29" s="518"/>
      <c r="J29" s="518"/>
      <c r="K29" s="518"/>
      <c r="L29" s="518"/>
      <c r="M29" s="110">
        <v>51</v>
      </c>
      <c r="N29" s="454"/>
      <c r="O29" s="454"/>
      <c r="P29" s="454"/>
      <c r="Q29" s="438"/>
      <c r="R29" s="353"/>
      <c r="S29" s="322" t="s">
        <v>100</v>
      </c>
      <c r="T29" s="323"/>
      <c r="U29" s="323"/>
      <c r="V29" s="323"/>
      <c r="W29" s="323"/>
      <c r="X29" s="324"/>
      <c r="Y29" s="120">
        <v>84</v>
      </c>
      <c r="Z29" s="392"/>
      <c r="AA29" s="393"/>
      <c r="AB29" s="393"/>
      <c r="AC29" s="394"/>
    </row>
    <row r="30" spans="2:29" ht="22.5" customHeight="1" thickBot="1">
      <c r="B30" s="230"/>
      <c r="C30" s="231"/>
      <c r="D30" s="507"/>
      <c r="E30" s="500" t="s">
        <v>199</v>
      </c>
      <c r="F30" s="501"/>
      <c r="G30" s="501"/>
      <c r="H30" s="501"/>
      <c r="I30" s="501"/>
      <c r="J30" s="501"/>
      <c r="K30" s="501"/>
      <c r="L30" s="501"/>
      <c r="M30" s="119">
        <v>52</v>
      </c>
      <c r="N30" s="502">
        <f>IF(N28&gt;N29,N28,N29)+N27</f>
        <v>0</v>
      </c>
      <c r="O30" s="503"/>
      <c r="P30" s="503"/>
      <c r="Q30" s="504"/>
      <c r="R30" s="353"/>
      <c r="S30" s="400" t="s">
        <v>251</v>
      </c>
      <c r="T30" s="385"/>
      <c r="U30" s="385"/>
      <c r="V30" s="385"/>
      <c r="W30" s="385"/>
      <c r="X30" s="386"/>
      <c r="Y30" s="111">
        <v>85</v>
      </c>
      <c r="Z30" s="327"/>
      <c r="AA30" s="328"/>
      <c r="AB30" s="328"/>
      <c r="AC30" s="329"/>
    </row>
    <row r="31" spans="2:29">
      <c r="B31" s="230"/>
      <c r="C31" s="231"/>
      <c r="D31" s="457" t="s">
        <v>200</v>
      </c>
      <c r="E31" s="458"/>
      <c r="F31" s="458"/>
      <c r="G31" s="458"/>
      <c r="H31" s="458"/>
      <c r="I31" s="458"/>
      <c r="J31" s="458"/>
      <c r="K31" s="458"/>
      <c r="L31" s="458"/>
      <c r="M31" s="120">
        <v>53</v>
      </c>
      <c r="N31" s="459">
        <f>IF(N26-N30&gt;0,N26-N30,0)</f>
        <v>0</v>
      </c>
      <c r="O31" s="459"/>
      <c r="P31" s="459"/>
      <c r="Q31" s="423"/>
      <c r="R31" s="353"/>
      <c r="S31" s="322" t="s">
        <v>209</v>
      </c>
      <c r="T31" s="323"/>
      <c r="U31" s="323"/>
      <c r="V31" s="323"/>
      <c r="W31" s="323"/>
      <c r="X31" s="324"/>
      <c r="Y31" s="120">
        <v>86</v>
      </c>
      <c r="Z31" s="325">
        <f>Z29-Z30</f>
        <v>0</v>
      </c>
      <c r="AA31" s="325"/>
      <c r="AB31" s="325"/>
      <c r="AC31" s="326"/>
    </row>
    <row r="32" spans="2:29" ht="28.95" customHeight="1">
      <c r="B32" s="230"/>
      <c r="C32" s="231"/>
      <c r="D32" s="820" t="s">
        <v>333</v>
      </c>
      <c r="E32" s="460"/>
      <c r="F32" s="460"/>
      <c r="G32" s="460"/>
      <c r="H32" s="460"/>
      <c r="I32" s="460"/>
      <c r="J32" s="460"/>
      <c r="K32" s="460"/>
      <c r="L32" s="460"/>
      <c r="M32" s="121">
        <v>54</v>
      </c>
      <c r="N32" s="461">
        <v>0</v>
      </c>
      <c r="O32" s="461"/>
      <c r="P32" s="461"/>
      <c r="Q32" s="432"/>
      <c r="R32" s="353"/>
      <c r="S32" s="401" t="s">
        <v>328</v>
      </c>
      <c r="T32" s="402"/>
      <c r="U32" s="402"/>
      <c r="V32" s="402"/>
      <c r="W32" s="402"/>
      <c r="X32" s="402"/>
      <c r="Y32" s="111">
        <v>87</v>
      </c>
      <c r="Z32" s="403"/>
      <c r="AA32" s="403"/>
      <c r="AB32" s="403"/>
      <c r="AC32" s="404"/>
    </row>
    <row r="33" spans="2:30" ht="22.95" customHeight="1">
      <c r="B33" s="230"/>
      <c r="C33" s="231"/>
      <c r="D33" s="447" t="s">
        <v>334</v>
      </c>
      <c r="E33" s="406"/>
      <c r="F33" s="406"/>
      <c r="G33" s="406"/>
      <c r="H33" s="406"/>
      <c r="I33" s="406"/>
      <c r="J33" s="406"/>
      <c r="K33" s="406"/>
      <c r="L33" s="406"/>
      <c r="M33" s="110">
        <v>55</v>
      </c>
      <c r="N33" s="448">
        <v>0</v>
      </c>
      <c r="O33" s="448"/>
      <c r="P33" s="448"/>
      <c r="Q33" s="449"/>
      <c r="R33" s="353"/>
      <c r="S33" s="405" t="s">
        <v>252</v>
      </c>
      <c r="T33" s="406"/>
      <c r="U33" s="406"/>
      <c r="V33" s="406"/>
      <c r="W33" s="406"/>
      <c r="X33" s="406"/>
      <c r="Y33" s="110">
        <v>88</v>
      </c>
      <c r="Z33" s="407"/>
      <c r="AA33" s="407"/>
      <c r="AB33" s="407"/>
      <c r="AC33" s="408"/>
    </row>
    <row r="34" spans="2:30" ht="24" customHeight="1" thickBot="1">
      <c r="B34" s="230"/>
      <c r="C34" s="231"/>
      <c r="D34" s="466" t="s">
        <v>203</v>
      </c>
      <c r="E34" s="467"/>
      <c r="F34" s="467"/>
      <c r="G34" s="467"/>
      <c r="H34" s="467"/>
      <c r="I34" s="467"/>
      <c r="J34" s="467"/>
      <c r="K34" s="467"/>
      <c r="L34" s="467"/>
      <c r="M34" s="121">
        <v>56</v>
      </c>
      <c r="N34" s="468">
        <f>SUM(T41:W46)</f>
        <v>0</v>
      </c>
      <c r="O34" s="468"/>
      <c r="P34" s="468"/>
      <c r="Q34" s="469"/>
      <c r="R34" s="353"/>
      <c r="S34" s="634" t="s">
        <v>253</v>
      </c>
      <c r="T34" s="634"/>
      <c r="U34" s="634"/>
      <c r="V34" s="634"/>
      <c r="W34" s="634"/>
      <c r="X34" s="634"/>
      <c r="Y34" s="122">
        <v>89</v>
      </c>
      <c r="Z34" s="450">
        <f>+IF(Z31-Z32-Z33&gt;0,Z31-Z32-Z33,0)</f>
        <v>0</v>
      </c>
      <c r="AA34" s="450"/>
      <c r="AB34" s="450"/>
      <c r="AC34" s="451"/>
    </row>
    <row r="35" spans="2:30" ht="25.05" customHeight="1">
      <c r="B35" s="230"/>
      <c r="C35" s="231"/>
      <c r="D35" s="447" t="s">
        <v>231</v>
      </c>
      <c r="E35" s="406"/>
      <c r="F35" s="406"/>
      <c r="G35" s="406"/>
      <c r="H35" s="406"/>
      <c r="I35" s="406"/>
      <c r="J35" s="406"/>
      <c r="K35" s="406"/>
      <c r="L35" s="406"/>
      <c r="M35" s="110">
        <v>57</v>
      </c>
      <c r="N35" s="434"/>
      <c r="O35" s="434"/>
      <c r="P35" s="434"/>
      <c r="Q35" s="358"/>
      <c r="R35" s="353"/>
      <c r="S35" s="355" t="s">
        <v>104</v>
      </c>
      <c r="T35" s="223" t="s">
        <v>329</v>
      </c>
      <c r="U35" s="223"/>
      <c r="V35" s="223"/>
      <c r="W35" s="223"/>
      <c r="X35" s="223"/>
      <c r="Y35" s="164">
        <v>90</v>
      </c>
      <c r="Z35" s="418"/>
      <c r="AA35" s="418"/>
      <c r="AB35" s="418"/>
      <c r="AC35" s="419"/>
    </row>
    <row r="36" spans="2:30" ht="16.95" customHeight="1" thickBot="1">
      <c r="B36" s="230"/>
      <c r="C36" s="231"/>
      <c r="D36" s="462" t="s">
        <v>201</v>
      </c>
      <c r="E36" s="463"/>
      <c r="F36" s="463"/>
      <c r="G36" s="463"/>
      <c r="H36" s="463"/>
      <c r="I36" s="463"/>
      <c r="J36" s="463"/>
      <c r="K36" s="463"/>
      <c r="L36" s="463"/>
      <c r="M36" s="122">
        <v>58</v>
      </c>
      <c r="N36" s="464">
        <f>IF(N31-N32-N33-N34-N35&gt;0,N31-N32-N33-N34-N35,0)</f>
        <v>0</v>
      </c>
      <c r="O36" s="464"/>
      <c r="P36" s="464"/>
      <c r="Q36" s="465"/>
      <c r="R36" s="353"/>
      <c r="S36" s="356"/>
      <c r="T36" s="295" t="s">
        <v>285</v>
      </c>
      <c r="U36" s="295"/>
      <c r="V36" s="295"/>
      <c r="W36" s="295"/>
      <c r="X36" s="295"/>
      <c r="Y36" s="111">
        <v>91</v>
      </c>
      <c r="Z36" s="403"/>
      <c r="AA36" s="403"/>
      <c r="AB36" s="403"/>
      <c r="AC36" s="404"/>
    </row>
    <row r="37" spans="2:30" ht="21.45" customHeight="1">
      <c r="B37" s="230"/>
      <c r="C37" s="231"/>
      <c r="D37" s="477" t="s">
        <v>232</v>
      </c>
      <c r="E37" s="480" t="s">
        <v>234</v>
      </c>
      <c r="F37" s="481"/>
      <c r="G37" s="481"/>
      <c r="H37" s="481"/>
      <c r="I37" s="481"/>
      <c r="J37" s="481"/>
      <c r="K37" s="481"/>
      <c r="L37" s="482"/>
      <c r="M37" s="123">
        <v>59</v>
      </c>
      <c r="N37" s="483"/>
      <c r="O37" s="484"/>
      <c r="P37" s="484"/>
      <c r="Q37" s="484"/>
      <c r="R37" s="353"/>
      <c r="S37" s="356"/>
      <c r="T37" s="379" t="s">
        <v>286</v>
      </c>
      <c r="U37" s="379"/>
      <c r="V37" s="379"/>
      <c r="W37" s="379"/>
      <c r="X37" s="379"/>
      <c r="Y37" s="110">
        <v>92</v>
      </c>
      <c r="Z37" s="452"/>
      <c r="AA37" s="452"/>
      <c r="AB37" s="452"/>
      <c r="AC37" s="453"/>
      <c r="AD37" s="209"/>
    </row>
    <row r="38" spans="2:30" ht="21.45" customHeight="1" thickBot="1">
      <c r="B38" s="230"/>
      <c r="C38" s="231"/>
      <c r="D38" s="478"/>
      <c r="E38" s="487" t="s">
        <v>233</v>
      </c>
      <c r="F38" s="488"/>
      <c r="G38" s="488"/>
      <c r="H38" s="488"/>
      <c r="I38" s="488"/>
      <c r="J38" s="488"/>
      <c r="K38" s="488"/>
      <c r="L38" s="489"/>
      <c r="M38" s="111">
        <v>60</v>
      </c>
      <c r="N38" s="490"/>
      <c r="O38" s="491"/>
      <c r="P38" s="491"/>
      <c r="Q38" s="491"/>
      <c r="R38" s="353"/>
      <c r="S38" s="357"/>
      <c r="T38" s="440" t="s">
        <v>287</v>
      </c>
      <c r="U38" s="440"/>
      <c r="V38" s="440"/>
      <c r="W38" s="440"/>
      <c r="X38" s="440"/>
      <c r="Y38" s="165">
        <v>93</v>
      </c>
      <c r="Z38" s="441">
        <f>SUM(Z35:AC37)</f>
        <v>0</v>
      </c>
      <c r="AA38" s="441"/>
      <c r="AB38" s="441"/>
      <c r="AC38" s="442"/>
      <c r="AD38" s="209"/>
    </row>
    <row r="39" spans="2:30" ht="24.45" customHeight="1">
      <c r="B39" s="230"/>
      <c r="C39" s="231"/>
      <c r="D39" s="478"/>
      <c r="E39" s="470" t="s">
        <v>105</v>
      </c>
      <c r="F39" s="471"/>
      <c r="G39" s="471"/>
      <c r="H39" s="471"/>
      <c r="I39" s="471"/>
      <c r="J39" s="471"/>
      <c r="K39" s="471"/>
      <c r="L39" s="472"/>
      <c r="M39" s="110">
        <v>61</v>
      </c>
      <c r="N39" s="473"/>
      <c r="O39" s="474"/>
      <c r="P39" s="474"/>
      <c r="Q39" s="474"/>
      <c r="R39" s="353"/>
      <c r="S39" s="495" t="s">
        <v>254</v>
      </c>
      <c r="T39" s="496"/>
      <c r="U39" s="496"/>
      <c r="V39" s="496"/>
      <c r="W39" s="496"/>
      <c r="X39" s="496"/>
      <c r="Y39" s="166">
        <v>94</v>
      </c>
      <c r="Z39" s="497">
        <f>IF(Z31+Z38-Z32-Z33&gt;0,Z31+Z38-Z32-Z33,0)</f>
        <v>0</v>
      </c>
      <c r="AA39" s="498"/>
      <c r="AB39" s="498"/>
      <c r="AC39" s="499"/>
      <c r="AD39" s="209"/>
    </row>
    <row r="40" spans="2:30" ht="24.45" customHeight="1" thickBot="1">
      <c r="B40" s="230"/>
      <c r="C40" s="231"/>
      <c r="D40" s="479"/>
      <c r="E40" s="529" t="s">
        <v>202</v>
      </c>
      <c r="F40" s="530"/>
      <c r="G40" s="530"/>
      <c r="H40" s="530"/>
      <c r="I40" s="530"/>
      <c r="J40" s="530"/>
      <c r="K40" s="530"/>
      <c r="L40" s="531"/>
      <c r="M40" s="122">
        <v>62</v>
      </c>
      <c r="N40" s="532">
        <f>+N37+N38+N39</f>
        <v>0</v>
      </c>
      <c r="O40" s="533"/>
      <c r="P40" s="533"/>
      <c r="Q40" s="533"/>
      <c r="R40" s="354"/>
      <c r="S40" s="512" t="s">
        <v>255</v>
      </c>
      <c r="T40" s="513"/>
      <c r="U40" s="513"/>
      <c r="V40" s="513"/>
      <c r="W40" s="513"/>
      <c r="X40" s="513"/>
      <c r="Y40" s="167">
        <v>95</v>
      </c>
      <c r="Z40" s="514">
        <f>IF(Z32+Z33-Z31-Z38&gt;0,Z32+Z33-Z31-Z38,0)</f>
        <v>0</v>
      </c>
      <c r="AA40" s="515"/>
      <c r="AB40" s="515"/>
      <c r="AC40" s="516"/>
      <c r="AD40" s="209"/>
    </row>
    <row r="41" spans="2:30" ht="23.55" customHeight="1">
      <c r="B41" s="230"/>
      <c r="C41" s="231"/>
      <c r="D41" s="458" t="s">
        <v>204</v>
      </c>
      <c r="E41" s="458"/>
      <c r="F41" s="458"/>
      <c r="G41" s="458"/>
      <c r="H41" s="458"/>
      <c r="I41" s="458"/>
      <c r="J41" s="458"/>
      <c r="K41" s="458"/>
      <c r="L41" s="458"/>
      <c r="M41" s="120">
        <v>63</v>
      </c>
      <c r="N41" s="534">
        <f>IF(N31+N40-N32-N33-N34-N35&gt;0,N31+N40-N32-N33-N34-N35,0)</f>
        <v>0</v>
      </c>
      <c r="O41" s="534"/>
      <c r="P41" s="534"/>
      <c r="Q41" s="535"/>
      <c r="R41" s="337" t="s">
        <v>206</v>
      </c>
      <c r="S41" s="215" t="s">
        <v>257</v>
      </c>
      <c r="T41" s="536"/>
      <c r="U41" s="537"/>
      <c r="V41" s="537"/>
      <c r="W41" s="538"/>
      <c r="X41" s="554" t="s">
        <v>271</v>
      </c>
      <c r="Y41" s="557" t="s">
        <v>263</v>
      </c>
      <c r="Z41" s="558"/>
      <c r="AA41" s="559"/>
      <c r="AB41" s="570"/>
      <c r="AC41" s="571"/>
      <c r="AD41" s="209"/>
    </row>
    <row r="42" spans="2:30" ht="23.55" customHeight="1" thickBot="1">
      <c r="B42" s="230"/>
      <c r="C42" s="231"/>
      <c r="D42" s="462" t="s">
        <v>205</v>
      </c>
      <c r="E42" s="463"/>
      <c r="F42" s="463"/>
      <c r="G42" s="463"/>
      <c r="H42" s="463"/>
      <c r="I42" s="463"/>
      <c r="J42" s="463"/>
      <c r="K42" s="463"/>
      <c r="L42" s="463"/>
      <c r="M42" s="122">
        <v>64</v>
      </c>
      <c r="N42" s="464">
        <f>IF(N32+N33+N34+N35-N31-N40&gt;0,N32+N33+N34+N35-N31-N40,0)</f>
        <v>0</v>
      </c>
      <c r="O42" s="464"/>
      <c r="P42" s="464"/>
      <c r="Q42" s="465"/>
      <c r="R42" s="338"/>
      <c r="S42" s="168" t="s">
        <v>258</v>
      </c>
      <c r="T42" s="519"/>
      <c r="U42" s="520"/>
      <c r="V42" s="520"/>
      <c r="W42" s="521"/>
      <c r="X42" s="555"/>
      <c r="Y42" s="522" t="s">
        <v>264</v>
      </c>
      <c r="Z42" s="523"/>
      <c r="AA42" s="524"/>
      <c r="AB42" s="525"/>
      <c r="AC42" s="526"/>
      <c r="AD42" s="210"/>
    </row>
    <row r="43" spans="2:30" ht="23.55" customHeight="1">
      <c r="B43" s="230"/>
      <c r="C43" s="231"/>
      <c r="D43" s="225" t="s">
        <v>235</v>
      </c>
      <c r="E43" s="223" t="s">
        <v>236</v>
      </c>
      <c r="F43" s="223"/>
      <c r="G43" s="223"/>
      <c r="H43" s="223"/>
      <c r="I43" s="223"/>
      <c r="J43" s="223"/>
      <c r="K43" s="223"/>
      <c r="L43" s="224"/>
      <c r="M43" s="123">
        <v>65</v>
      </c>
      <c r="N43" s="544">
        <v>0</v>
      </c>
      <c r="O43" s="544"/>
      <c r="P43" s="544"/>
      <c r="Q43" s="545"/>
      <c r="R43" s="338"/>
      <c r="S43" s="216" t="s">
        <v>259</v>
      </c>
      <c r="T43" s="546"/>
      <c r="U43" s="547"/>
      <c r="V43" s="547"/>
      <c r="W43" s="548"/>
      <c r="X43" s="555"/>
      <c r="Y43" s="549" t="s">
        <v>265</v>
      </c>
      <c r="Z43" s="550"/>
      <c r="AA43" s="551"/>
      <c r="AB43" s="527"/>
      <c r="AC43" s="528"/>
      <c r="AD43" s="211"/>
    </row>
    <row r="44" spans="2:30" ht="23.55" customHeight="1">
      <c r="B44" s="230"/>
      <c r="C44" s="231"/>
      <c r="D44" s="226"/>
      <c r="E44" s="221" t="s">
        <v>237</v>
      </c>
      <c r="F44" s="221"/>
      <c r="G44" s="221"/>
      <c r="H44" s="221"/>
      <c r="I44" s="221"/>
      <c r="J44" s="221"/>
      <c r="K44" s="221"/>
      <c r="L44" s="222"/>
      <c r="M44" s="121">
        <v>66</v>
      </c>
      <c r="N44" s="552"/>
      <c r="O44" s="552"/>
      <c r="P44" s="552"/>
      <c r="Q44" s="553"/>
      <c r="R44" s="338"/>
      <c r="S44" s="168" t="s">
        <v>260</v>
      </c>
      <c r="T44" s="519"/>
      <c r="U44" s="520"/>
      <c r="V44" s="520"/>
      <c r="W44" s="521"/>
      <c r="X44" s="555"/>
      <c r="Y44" s="522" t="s">
        <v>266</v>
      </c>
      <c r="Z44" s="523"/>
      <c r="AA44" s="524"/>
      <c r="AB44" s="525"/>
      <c r="AC44" s="526"/>
      <c r="AD44" s="211"/>
    </row>
    <row r="45" spans="2:30" ht="23.55" customHeight="1">
      <c r="B45" s="230"/>
      <c r="C45" s="231"/>
      <c r="D45" s="226"/>
      <c r="E45" s="219" t="s">
        <v>238</v>
      </c>
      <c r="F45" s="219"/>
      <c r="G45" s="219"/>
      <c r="H45" s="219"/>
      <c r="I45" s="219"/>
      <c r="J45" s="219"/>
      <c r="K45" s="219"/>
      <c r="L45" s="220"/>
      <c r="M45" s="110">
        <v>67</v>
      </c>
      <c r="N45" s="568">
        <f>'Hoja2 260'!W48</f>
        <v>0</v>
      </c>
      <c r="O45" s="568"/>
      <c r="P45" s="568"/>
      <c r="Q45" s="569"/>
      <c r="R45" s="338"/>
      <c r="S45" s="216" t="s">
        <v>261</v>
      </c>
      <c r="T45" s="546"/>
      <c r="U45" s="547"/>
      <c r="V45" s="547"/>
      <c r="W45" s="548"/>
      <c r="X45" s="555"/>
      <c r="Y45" s="549" t="s">
        <v>267</v>
      </c>
      <c r="Z45" s="550"/>
      <c r="AA45" s="551"/>
      <c r="AB45" s="527"/>
      <c r="AC45" s="528"/>
    </row>
    <row r="46" spans="2:30" ht="23.55" customHeight="1" thickBot="1">
      <c r="B46" s="232"/>
      <c r="C46" s="233"/>
      <c r="D46" s="227"/>
      <c r="E46" s="217" t="s">
        <v>239</v>
      </c>
      <c r="F46" s="217"/>
      <c r="G46" s="217"/>
      <c r="H46" s="217"/>
      <c r="I46" s="217"/>
      <c r="J46" s="217"/>
      <c r="K46" s="217"/>
      <c r="L46" s="218"/>
      <c r="M46" s="124">
        <v>68</v>
      </c>
      <c r="N46" s="560">
        <f>SUM(N43:Q45)</f>
        <v>0</v>
      </c>
      <c r="O46" s="560"/>
      <c r="P46" s="560"/>
      <c r="Q46" s="561"/>
      <c r="R46" s="339"/>
      <c r="S46" s="169" t="s">
        <v>262</v>
      </c>
      <c r="T46" s="562"/>
      <c r="U46" s="563"/>
      <c r="V46" s="563"/>
      <c r="W46" s="564"/>
      <c r="X46" s="556"/>
      <c r="Y46" s="565" t="s">
        <v>268</v>
      </c>
      <c r="Z46" s="566"/>
      <c r="AA46" s="567"/>
      <c r="AB46" s="539"/>
      <c r="AC46" s="540"/>
    </row>
    <row r="47" spans="2:30" ht="13.8" thickBot="1">
      <c r="B47" s="619" t="s">
        <v>106</v>
      </c>
      <c r="C47" s="619"/>
      <c r="D47" s="619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340" t="s">
        <v>330</v>
      </c>
      <c r="S47" s="341"/>
      <c r="T47" s="341"/>
      <c r="U47" s="341"/>
      <c r="V47" s="341"/>
      <c r="W47" s="341"/>
      <c r="X47" s="341"/>
      <c r="Y47" s="341"/>
      <c r="Z47" s="341"/>
      <c r="AA47" s="341"/>
      <c r="AB47" s="341"/>
      <c r="AC47" s="342"/>
    </row>
    <row r="48" spans="2:30" ht="22.95" customHeight="1">
      <c r="B48" s="621" t="s">
        <v>240</v>
      </c>
      <c r="C48" s="621"/>
      <c r="D48" s="621"/>
      <c r="E48" s="621"/>
      <c r="F48" s="621"/>
      <c r="G48" s="621"/>
      <c r="H48" s="621"/>
      <c r="I48" s="622" t="s">
        <v>242</v>
      </c>
      <c r="J48" s="622"/>
      <c r="K48" s="622"/>
      <c r="L48" s="622"/>
      <c r="M48" s="622"/>
      <c r="N48" s="611" t="s">
        <v>244</v>
      </c>
      <c r="O48" s="612"/>
      <c r="P48" s="612"/>
      <c r="Q48" s="612"/>
      <c r="R48" s="312" t="s">
        <v>276</v>
      </c>
      <c r="S48" s="313"/>
      <c r="T48" s="313"/>
      <c r="U48" s="313"/>
      <c r="V48" s="314" t="s">
        <v>278</v>
      </c>
      <c r="W48" s="315"/>
      <c r="X48" s="315"/>
      <c r="Y48" s="315"/>
      <c r="Z48" s="316"/>
      <c r="AA48" s="541" t="s">
        <v>280</v>
      </c>
      <c r="AB48" s="542"/>
      <c r="AC48" s="543"/>
    </row>
    <row r="49" spans="2:30" ht="13.8" thickBot="1">
      <c r="B49" s="616"/>
      <c r="C49" s="616"/>
      <c r="D49" s="616"/>
      <c r="E49" s="616"/>
      <c r="F49" s="616"/>
      <c r="G49" s="616"/>
      <c r="H49" s="616"/>
      <c r="I49" s="617"/>
      <c r="J49" s="617"/>
      <c r="K49" s="617"/>
      <c r="L49" s="617"/>
      <c r="M49" s="617"/>
      <c r="N49" s="618"/>
      <c r="O49" s="618"/>
      <c r="P49" s="618"/>
      <c r="Q49" s="618"/>
      <c r="R49" s="317"/>
      <c r="S49" s="318"/>
      <c r="T49" s="318"/>
      <c r="U49" s="318"/>
      <c r="V49" s="577"/>
      <c r="W49" s="578"/>
      <c r="X49" s="578"/>
      <c r="Y49" s="578"/>
      <c r="Z49" s="579"/>
      <c r="AA49" s="574"/>
      <c r="AB49" s="575"/>
      <c r="AC49" s="576"/>
    </row>
    <row r="50" spans="2:30" ht="22.95" customHeight="1">
      <c r="B50" s="609" t="s">
        <v>241</v>
      </c>
      <c r="C50" s="609"/>
      <c r="D50" s="609"/>
      <c r="E50" s="609"/>
      <c r="F50" s="609"/>
      <c r="G50" s="609"/>
      <c r="H50" s="609"/>
      <c r="I50" s="610" t="s">
        <v>243</v>
      </c>
      <c r="J50" s="610"/>
      <c r="K50" s="610"/>
      <c r="L50" s="610"/>
      <c r="M50" s="610"/>
      <c r="N50" s="611" t="s">
        <v>245</v>
      </c>
      <c r="O50" s="612"/>
      <c r="P50" s="612"/>
      <c r="Q50" s="612"/>
      <c r="R50" s="312" t="s">
        <v>277</v>
      </c>
      <c r="S50" s="313"/>
      <c r="T50" s="313"/>
      <c r="U50" s="313"/>
      <c r="V50" s="314" t="s">
        <v>279</v>
      </c>
      <c r="W50" s="315"/>
      <c r="X50" s="315"/>
      <c r="Y50" s="315"/>
      <c r="Z50" s="316"/>
      <c r="AA50" s="541" t="s">
        <v>281</v>
      </c>
      <c r="AB50" s="542"/>
      <c r="AC50" s="543"/>
    </row>
    <row r="51" spans="2:30" ht="13.5" customHeight="1" thickBot="1">
      <c r="B51" s="613"/>
      <c r="C51" s="613"/>
      <c r="D51" s="613"/>
      <c r="E51" s="613"/>
      <c r="F51" s="613"/>
      <c r="G51" s="613"/>
      <c r="H51" s="613"/>
      <c r="I51" s="614"/>
      <c r="J51" s="614"/>
      <c r="K51" s="614"/>
      <c r="L51" s="614"/>
      <c r="M51" s="614"/>
      <c r="N51" s="615"/>
      <c r="O51" s="615"/>
      <c r="P51" s="615"/>
      <c r="Q51" s="615"/>
      <c r="R51" s="317"/>
      <c r="S51" s="318"/>
      <c r="T51" s="318"/>
      <c r="U51" s="318"/>
      <c r="V51" s="577"/>
      <c r="W51" s="578"/>
      <c r="X51" s="578"/>
      <c r="Y51" s="578"/>
      <c r="Z51" s="579"/>
      <c r="AA51" s="574"/>
      <c r="AB51" s="575"/>
      <c r="AC51" s="576"/>
    </row>
    <row r="52" spans="2:30" s="128" customFormat="1" ht="21" customHeight="1" thickBot="1">
      <c r="B52" s="395" t="s">
        <v>272</v>
      </c>
      <c r="C52" s="396"/>
      <c r="D52" s="396"/>
      <c r="E52" s="396"/>
      <c r="F52" s="396"/>
      <c r="G52" s="396"/>
      <c r="H52" s="396"/>
      <c r="I52" s="396"/>
      <c r="J52" s="396"/>
      <c r="K52" s="396"/>
      <c r="L52" s="396"/>
      <c r="M52" s="396"/>
      <c r="N52" s="397" t="s">
        <v>107</v>
      </c>
      <c r="O52" s="397"/>
      <c r="P52" s="397"/>
      <c r="Q52" s="398"/>
      <c r="R52" s="398"/>
      <c r="S52" s="398"/>
      <c r="T52" s="398"/>
      <c r="U52" s="398"/>
      <c r="V52" s="398"/>
      <c r="W52" s="398"/>
      <c r="X52" s="398"/>
      <c r="Y52" s="398"/>
      <c r="Z52" s="398"/>
      <c r="AA52" s="398"/>
      <c r="AB52" s="398"/>
      <c r="AC52" s="399"/>
      <c r="AD52" s="212"/>
    </row>
    <row r="53" spans="2:30" s="128" customFormat="1" ht="6.45" customHeight="1" thickBot="1">
      <c r="B53" s="135"/>
      <c r="C53" s="131"/>
      <c r="D53" s="131"/>
      <c r="E53" s="131"/>
      <c r="F53" s="131"/>
      <c r="G53" s="131"/>
      <c r="H53" s="131"/>
      <c r="I53" s="131"/>
      <c r="J53" s="131"/>
      <c r="K53" s="131"/>
      <c r="L53" s="126"/>
      <c r="M53" s="132"/>
      <c r="N53" s="132"/>
      <c r="O53" s="306" t="s">
        <v>195</v>
      </c>
      <c r="P53" s="307"/>
      <c r="Q53" s="307"/>
      <c r="R53" s="307"/>
      <c r="S53" s="307"/>
      <c r="T53" s="307"/>
      <c r="U53" s="308"/>
      <c r="V53" s="133"/>
      <c r="W53" s="133"/>
      <c r="X53" s="133"/>
      <c r="Y53" s="133"/>
      <c r="Z53" s="133"/>
      <c r="AA53" s="133"/>
      <c r="AB53" s="133"/>
      <c r="AC53" s="134"/>
      <c r="AD53" s="212"/>
    </row>
    <row r="54" spans="2:30" ht="19.5" customHeight="1" thickBot="1">
      <c r="B54" s="135" t="s">
        <v>108</v>
      </c>
      <c r="C54" s="131"/>
      <c r="D54" s="131"/>
      <c r="E54" s="131"/>
      <c r="F54" s="131"/>
      <c r="G54" s="139"/>
      <c r="H54" s="139"/>
      <c r="I54" s="131"/>
      <c r="J54" s="131"/>
      <c r="K54" s="131"/>
      <c r="L54" s="126"/>
      <c r="M54" s="132"/>
      <c r="N54" s="132"/>
      <c r="O54" s="309"/>
      <c r="P54" s="310"/>
      <c r="Q54" s="310"/>
      <c r="R54" s="310"/>
      <c r="S54" s="310"/>
      <c r="T54" s="310"/>
      <c r="U54" s="311"/>
      <c r="V54" s="309" t="s">
        <v>109</v>
      </c>
      <c r="W54" s="310"/>
      <c r="X54" s="310"/>
      <c r="Y54" s="310"/>
      <c r="Z54" s="310"/>
      <c r="AA54" s="310"/>
      <c r="AB54" s="310"/>
      <c r="AC54" s="311"/>
    </row>
    <row r="55" spans="2:30" ht="21" customHeight="1">
      <c r="B55" s="135"/>
      <c r="C55" s="130"/>
      <c r="D55" s="130"/>
      <c r="E55" s="130"/>
      <c r="F55" s="130"/>
      <c r="G55" s="130"/>
      <c r="H55" s="130"/>
      <c r="I55" s="131"/>
      <c r="J55" s="131"/>
      <c r="K55" s="127"/>
      <c r="L55" s="127"/>
      <c r="M55" s="130"/>
      <c r="N55" s="130"/>
      <c r="O55" s="596" t="s">
        <v>194</v>
      </c>
      <c r="P55" s="597"/>
      <c r="Q55" s="597"/>
      <c r="R55" s="597"/>
      <c r="S55" s="597"/>
      <c r="T55" s="597"/>
      <c r="U55" s="598"/>
      <c r="V55" s="585"/>
      <c r="W55" s="586"/>
      <c r="X55" s="586"/>
      <c r="Y55" s="586"/>
      <c r="Z55" s="586"/>
      <c r="AA55" s="586"/>
      <c r="AB55" s="586"/>
      <c r="AC55" s="587"/>
      <c r="AD55" s="213"/>
    </row>
    <row r="56" spans="2:30" ht="14.25" customHeight="1">
      <c r="B56" s="135" t="s">
        <v>110</v>
      </c>
      <c r="C56" s="127"/>
      <c r="D56" s="127"/>
      <c r="E56" s="127"/>
      <c r="F56" s="127"/>
      <c r="G56" s="127"/>
      <c r="H56" s="127"/>
      <c r="I56" s="127"/>
      <c r="J56" s="131"/>
      <c r="K56" s="136"/>
      <c r="L56" s="127"/>
      <c r="M56" s="130"/>
      <c r="N56" s="130"/>
      <c r="O56" s="596"/>
      <c r="P56" s="597"/>
      <c r="Q56" s="597"/>
      <c r="R56" s="597"/>
      <c r="S56" s="597"/>
      <c r="T56" s="597"/>
      <c r="U56" s="598"/>
      <c r="V56" s="585"/>
      <c r="W56" s="586"/>
      <c r="X56" s="586"/>
      <c r="Y56" s="586"/>
      <c r="Z56" s="586"/>
      <c r="AA56" s="586"/>
      <c r="AB56" s="586"/>
      <c r="AC56" s="587"/>
      <c r="AD56" s="213"/>
    </row>
    <row r="57" spans="2:30" ht="13.05" customHeight="1" thickBot="1">
      <c r="B57" s="137"/>
      <c r="C57" s="138"/>
      <c r="D57" s="131"/>
      <c r="E57" s="131"/>
      <c r="F57" s="131"/>
      <c r="G57" s="131"/>
      <c r="H57" s="131"/>
      <c r="I57" s="131"/>
      <c r="J57" s="131"/>
      <c r="K57" s="131"/>
      <c r="L57" s="131"/>
      <c r="M57" s="130"/>
      <c r="N57" s="130"/>
      <c r="O57" s="596"/>
      <c r="P57" s="597"/>
      <c r="Q57" s="597"/>
      <c r="R57" s="597"/>
      <c r="S57" s="597"/>
      <c r="T57" s="597"/>
      <c r="U57" s="598"/>
      <c r="V57" s="585"/>
      <c r="W57" s="586"/>
      <c r="X57" s="586"/>
      <c r="Y57" s="586"/>
      <c r="Z57" s="586"/>
      <c r="AA57" s="586"/>
      <c r="AB57" s="586"/>
      <c r="AC57" s="587"/>
      <c r="AD57" s="213"/>
    </row>
    <row r="58" spans="2:30" ht="19.5" customHeight="1" thickBot="1">
      <c r="B58" s="580" t="s">
        <v>111</v>
      </c>
      <c r="C58" s="581"/>
      <c r="D58" s="581"/>
      <c r="E58" s="581"/>
      <c r="F58" s="581"/>
      <c r="G58" s="581"/>
      <c r="H58" s="581"/>
      <c r="I58" s="151"/>
      <c r="J58" s="139"/>
      <c r="K58" s="151"/>
      <c r="L58" s="151"/>
      <c r="M58" s="152"/>
      <c r="N58" s="153"/>
      <c r="O58" s="596"/>
      <c r="P58" s="597"/>
      <c r="Q58" s="597"/>
      <c r="R58" s="597"/>
      <c r="S58" s="597"/>
      <c r="T58" s="597"/>
      <c r="U58" s="598"/>
      <c r="V58" s="585"/>
      <c r="W58" s="586"/>
      <c r="X58" s="586"/>
      <c r="Y58" s="586"/>
      <c r="Z58" s="586"/>
      <c r="AA58" s="586"/>
      <c r="AB58" s="586"/>
      <c r="AC58" s="587"/>
      <c r="AD58" s="213"/>
    </row>
    <row r="59" spans="2:30" ht="13.8" thickBot="1">
      <c r="B59" s="135"/>
      <c r="C59" s="131"/>
      <c r="D59" s="131"/>
      <c r="E59" s="131"/>
      <c r="F59" s="131"/>
      <c r="G59" s="131"/>
      <c r="H59" s="131"/>
      <c r="I59" s="131"/>
      <c r="J59" s="131"/>
      <c r="K59" s="125"/>
      <c r="L59" s="125"/>
      <c r="M59" s="130"/>
      <c r="N59" s="154"/>
      <c r="O59" s="596"/>
      <c r="P59" s="597"/>
      <c r="Q59" s="597"/>
      <c r="R59" s="597"/>
      <c r="S59" s="597"/>
      <c r="T59" s="597"/>
      <c r="U59" s="598"/>
      <c r="V59" s="585"/>
      <c r="W59" s="586"/>
      <c r="X59" s="586"/>
      <c r="Y59" s="586"/>
      <c r="Z59" s="586"/>
      <c r="AA59" s="586"/>
      <c r="AB59" s="586"/>
      <c r="AC59" s="587"/>
      <c r="AD59" s="213"/>
    </row>
    <row r="60" spans="2:30" ht="19.5" customHeight="1" thickBot="1">
      <c r="B60" s="582" t="s">
        <v>273</v>
      </c>
      <c r="C60" s="583"/>
      <c r="D60" s="583"/>
      <c r="E60" s="583"/>
      <c r="F60" s="583"/>
      <c r="G60" s="583"/>
      <c r="H60" s="584" t="s">
        <v>112</v>
      </c>
      <c r="I60" s="584"/>
      <c r="J60" s="584"/>
      <c r="K60" s="584"/>
      <c r="L60" s="127"/>
      <c r="M60" s="139"/>
      <c r="N60" s="154"/>
      <c r="O60" s="596"/>
      <c r="P60" s="597"/>
      <c r="Q60" s="597"/>
      <c r="R60" s="597"/>
      <c r="S60" s="597"/>
      <c r="T60" s="597"/>
      <c r="U60" s="598"/>
      <c r="V60" s="585"/>
      <c r="W60" s="586"/>
      <c r="X60" s="586"/>
      <c r="Y60" s="586"/>
      <c r="Z60" s="586"/>
      <c r="AA60" s="586"/>
      <c r="AB60" s="586"/>
      <c r="AC60" s="587"/>
      <c r="AD60" s="213"/>
    </row>
    <row r="61" spans="2:30">
      <c r="B61" s="572"/>
      <c r="C61" s="573"/>
      <c r="D61" s="573"/>
      <c r="E61" s="573"/>
      <c r="F61" s="573"/>
      <c r="G61" s="573"/>
      <c r="H61" s="573"/>
      <c r="I61" s="573"/>
      <c r="J61" s="573"/>
      <c r="K61" s="573"/>
      <c r="L61" s="131"/>
      <c r="M61" s="130"/>
      <c r="N61" s="154"/>
      <c r="O61" s="596"/>
      <c r="P61" s="597"/>
      <c r="Q61" s="597"/>
      <c r="R61" s="597"/>
      <c r="S61" s="597"/>
      <c r="T61" s="597"/>
      <c r="U61" s="598"/>
      <c r="V61" s="585"/>
      <c r="W61" s="586"/>
      <c r="X61" s="586"/>
      <c r="Y61" s="586"/>
      <c r="Z61" s="586"/>
      <c r="AA61" s="586"/>
      <c r="AB61" s="586"/>
      <c r="AC61" s="587"/>
      <c r="AD61" s="214"/>
    </row>
    <row r="62" spans="2:30" ht="13.8" thickBot="1">
      <c r="B62" s="591" t="s">
        <v>113</v>
      </c>
      <c r="C62" s="592"/>
      <c r="D62" s="592"/>
      <c r="E62" s="592"/>
      <c r="F62" s="592"/>
      <c r="G62" s="593"/>
      <c r="H62" s="594"/>
      <c r="I62" s="594"/>
      <c r="J62" s="594"/>
      <c r="K62" s="594"/>
      <c r="L62" s="594"/>
      <c r="M62" s="594"/>
      <c r="N62" s="595"/>
      <c r="O62" s="599"/>
      <c r="P62" s="600"/>
      <c r="Q62" s="600"/>
      <c r="R62" s="600"/>
      <c r="S62" s="600"/>
      <c r="T62" s="600"/>
      <c r="U62" s="601"/>
      <c r="V62" s="588"/>
      <c r="W62" s="589"/>
      <c r="X62" s="589"/>
      <c r="Y62" s="589"/>
      <c r="Z62" s="589"/>
      <c r="AA62" s="589"/>
      <c r="AB62" s="589"/>
      <c r="AC62" s="590"/>
    </row>
    <row r="63" spans="2:30">
      <c r="B63" s="96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8"/>
      <c r="O63" s="98"/>
      <c r="P63" s="98"/>
      <c r="Q63" s="98"/>
      <c r="R63" s="99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</row>
    <row r="64" spans="2:30">
      <c r="B64" s="96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8"/>
      <c r="O64" s="98"/>
      <c r="P64" s="98"/>
      <c r="Q64" s="98"/>
      <c r="R64" s="98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</row>
    <row r="65" spans="2:29">
      <c r="B65" s="96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8"/>
      <c r="O65" s="98"/>
      <c r="P65" s="98"/>
      <c r="Q65" s="98"/>
      <c r="R65" s="98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</row>
    <row r="66" spans="2:29">
      <c r="B66" s="96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8"/>
      <c r="O66" s="98"/>
      <c r="P66" s="98"/>
      <c r="Q66" s="98"/>
      <c r="R66" s="98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</row>
    <row r="67" spans="2:29">
      <c r="B67" s="96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8"/>
      <c r="O67" s="98"/>
      <c r="P67" s="98"/>
      <c r="Q67" s="98"/>
      <c r="R67" s="98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</row>
    <row r="68" spans="2:29">
      <c r="B68" s="96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8"/>
      <c r="O68" s="98"/>
      <c r="P68" s="98"/>
      <c r="Q68" s="98"/>
      <c r="R68" s="98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</row>
    <row r="69" spans="2:29">
      <c r="B69" s="96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8"/>
      <c r="O69" s="98"/>
      <c r="P69" s="98"/>
      <c r="Q69" s="98"/>
      <c r="R69" s="98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</row>
    <row r="70" spans="2:29">
      <c r="B70" s="96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8"/>
      <c r="O70" s="98"/>
      <c r="P70" s="98"/>
      <c r="Q70" s="98"/>
      <c r="R70" s="98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</row>
    <row r="71" spans="2:29">
      <c r="B71" s="96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8"/>
      <c r="O71" s="98"/>
      <c r="P71" s="98"/>
      <c r="Q71" s="98"/>
      <c r="R71" s="98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</row>
    <row r="72" spans="2:29">
      <c r="R72" s="98"/>
    </row>
    <row r="73" spans="2:29">
      <c r="R73" s="98"/>
    </row>
    <row r="74" spans="2:29">
      <c r="R74" s="98"/>
    </row>
  </sheetData>
  <mergeCells count="232">
    <mergeCell ref="D10:AA10"/>
    <mergeCell ref="D11:AA11"/>
    <mergeCell ref="B8:C11"/>
    <mergeCell ref="B50:H50"/>
    <mergeCell ref="I50:M50"/>
    <mergeCell ref="N50:Q50"/>
    <mergeCell ref="B51:H51"/>
    <mergeCell ref="I51:M51"/>
    <mergeCell ref="N51:Q51"/>
    <mergeCell ref="B49:H49"/>
    <mergeCell ref="I49:M49"/>
    <mergeCell ref="N49:Q49"/>
    <mergeCell ref="B47:Q47"/>
    <mergeCell ref="B48:H48"/>
    <mergeCell ref="I48:M48"/>
    <mergeCell ref="N48:Q48"/>
    <mergeCell ref="N28:Q28"/>
    <mergeCell ref="B13:D13"/>
    <mergeCell ref="F12:I12"/>
    <mergeCell ref="J12:K12"/>
    <mergeCell ref="M12:O12"/>
    <mergeCell ref="Q12:S12"/>
    <mergeCell ref="D21:L21"/>
    <mergeCell ref="S34:X34"/>
    <mergeCell ref="B61:K61"/>
    <mergeCell ref="AA51:AC51"/>
    <mergeCell ref="AA50:AC50"/>
    <mergeCell ref="V51:Z51"/>
    <mergeCell ref="V49:Z49"/>
    <mergeCell ref="AA49:AC49"/>
    <mergeCell ref="B58:H58"/>
    <mergeCell ref="B60:G60"/>
    <mergeCell ref="H60:K60"/>
    <mergeCell ref="V54:AC54"/>
    <mergeCell ref="V55:AC62"/>
    <mergeCell ref="B62:F62"/>
    <mergeCell ref="G62:N62"/>
    <mergeCell ref="O55:U62"/>
    <mergeCell ref="AB46:AC46"/>
    <mergeCell ref="AB44:AC44"/>
    <mergeCell ref="AB45:AC45"/>
    <mergeCell ref="AA48:AC48"/>
    <mergeCell ref="N43:Q43"/>
    <mergeCell ref="T43:W43"/>
    <mergeCell ref="Y43:AA43"/>
    <mergeCell ref="N44:Q44"/>
    <mergeCell ref="T44:W44"/>
    <mergeCell ref="X41:X46"/>
    <mergeCell ref="Y41:AA41"/>
    <mergeCell ref="N46:Q46"/>
    <mergeCell ref="T46:W46"/>
    <mergeCell ref="Y46:AA46"/>
    <mergeCell ref="Y44:AA44"/>
    <mergeCell ref="N45:Q45"/>
    <mergeCell ref="T45:W45"/>
    <mergeCell ref="Y45:AA45"/>
    <mergeCell ref="AB41:AC41"/>
    <mergeCell ref="D42:L42"/>
    <mergeCell ref="N42:Q42"/>
    <mergeCell ref="T42:W42"/>
    <mergeCell ref="Y42:AA42"/>
    <mergeCell ref="AB42:AC42"/>
    <mergeCell ref="AB43:AC43"/>
    <mergeCell ref="E40:L40"/>
    <mergeCell ref="N40:Q40"/>
    <mergeCell ref="D41:L41"/>
    <mergeCell ref="N41:Q41"/>
    <mergeCell ref="T41:W41"/>
    <mergeCell ref="Z36:AC36"/>
    <mergeCell ref="T37:X37"/>
    <mergeCell ref="D31:L31"/>
    <mergeCell ref="N31:Q31"/>
    <mergeCell ref="D32:L32"/>
    <mergeCell ref="N32:Q32"/>
    <mergeCell ref="D36:L36"/>
    <mergeCell ref="N36:Q36"/>
    <mergeCell ref="D34:L34"/>
    <mergeCell ref="N34:Q34"/>
    <mergeCell ref="D35:L35"/>
    <mergeCell ref="D37:D40"/>
    <mergeCell ref="E37:L37"/>
    <mergeCell ref="N37:Q37"/>
    <mergeCell ref="E38:L38"/>
    <mergeCell ref="N38:Q38"/>
    <mergeCell ref="S39:X39"/>
    <mergeCell ref="Z39:AC39"/>
    <mergeCell ref="S40:X40"/>
    <mergeCell ref="Z40:AC40"/>
    <mergeCell ref="B52:G52"/>
    <mergeCell ref="H52:M52"/>
    <mergeCell ref="N52:P52"/>
    <mergeCell ref="Q52:AC52"/>
    <mergeCell ref="H16:N16"/>
    <mergeCell ref="S30:X30"/>
    <mergeCell ref="D18:F18"/>
    <mergeCell ref="H18:N18"/>
    <mergeCell ref="S32:X32"/>
    <mergeCell ref="Z32:AC32"/>
    <mergeCell ref="D19:F19"/>
    <mergeCell ref="H19:N19"/>
    <mergeCell ref="S33:X33"/>
    <mergeCell ref="Z33:AC33"/>
    <mergeCell ref="D20:F20"/>
    <mergeCell ref="S19:S22"/>
    <mergeCell ref="T19:X19"/>
    <mergeCell ref="Z22:AC22"/>
    <mergeCell ref="S28:X28"/>
    <mergeCell ref="Z28:AC28"/>
    <mergeCell ref="S29:X29"/>
    <mergeCell ref="Z35:AC35"/>
    <mergeCell ref="D23:L23"/>
    <mergeCell ref="N23:Q23"/>
    <mergeCell ref="AA8:AC8"/>
    <mergeCell ref="AA9:AC9"/>
    <mergeCell ref="V8:Z8"/>
    <mergeCell ref="D17:F17"/>
    <mergeCell ref="H17:N17"/>
    <mergeCell ref="Z25:AC25"/>
    <mergeCell ref="S26:X26"/>
    <mergeCell ref="Z26:AC26"/>
    <mergeCell ref="S25:X25"/>
    <mergeCell ref="D24:L24"/>
    <mergeCell ref="N24:Q24"/>
    <mergeCell ref="D22:L22"/>
    <mergeCell ref="N22:Q22"/>
    <mergeCell ref="D25:L25"/>
    <mergeCell ref="N25:Q25"/>
    <mergeCell ref="D26:L26"/>
    <mergeCell ref="N26:Q26"/>
    <mergeCell ref="S23:X23"/>
    <mergeCell ref="Z23:AC23"/>
    <mergeCell ref="T21:X21"/>
    <mergeCell ref="Z21:AC21"/>
    <mergeCell ref="T22:X22"/>
    <mergeCell ref="S24:X24"/>
    <mergeCell ref="Z24:AC24"/>
    <mergeCell ref="Z18:AC18"/>
    <mergeCell ref="R14:R24"/>
    <mergeCell ref="S35:S38"/>
    <mergeCell ref="R25:R40"/>
    <mergeCell ref="Z27:AC27"/>
    <mergeCell ref="D9:J9"/>
    <mergeCell ref="AB10:AC10"/>
    <mergeCell ref="AB11:AC11"/>
    <mergeCell ref="S14:X14"/>
    <mergeCell ref="Z14:AC14"/>
    <mergeCell ref="S15:X15"/>
    <mergeCell ref="Z15:AC15"/>
    <mergeCell ref="N21:Q21"/>
    <mergeCell ref="S27:X27"/>
    <mergeCell ref="Z29:AC29"/>
    <mergeCell ref="N35:Q35"/>
    <mergeCell ref="T35:X35"/>
    <mergeCell ref="T36:X36"/>
    <mergeCell ref="T38:X38"/>
    <mergeCell ref="Z38:AC38"/>
    <mergeCell ref="D33:L33"/>
    <mergeCell ref="N33:Q33"/>
    <mergeCell ref="Z34:AC34"/>
    <mergeCell ref="Z37:AC37"/>
    <mergeCell ref="X12:AC12"/>
    <mergeCell ref="T12:W12"/>
    <mergeCell ref="O53:U54"/>
    <mergeCell ref="R48:U48"/>
    <mergeCell ref="V48:Z48"/>
    <mergeCell ref="R50:U50"/>
    <mergeCell ref="V50:Z50"/>
    <mergeCell ref="R49:U49"/>
    <mergeCell ref="R51:U51"/>
    <mergeCell ref="S16:X16"/>
    <mergeCell ref="Z16:AC16"/>
    <mergeCell ref="S31:X31"/>
    <mergeCell ref="Z31:AC31"/>
    <mergeCell ref="Z30:AC30"/>
    <mergeCell ref="S18:X18"/>
    <mergeCell ref="Z19:AC19"/>
    <mergeCell ref="T20:X20"/>
    <mergeCell ref="Z20:AC20"/>
    <mergeCell ref="R41:R46"/>
    <mergeCell ref="R47:AC47"/>
    <mergeCell ref="R13:U13"/>
    <mergeCell ref="P13:Q13"/>
    <mergeCell ref="J13:O13"/>
    <mergeCell ref="Z17:AC17"/>
    <mergeCell ref="V2:Y3"/>
    <mergeCell ref="H20:N20"/>
    <mergeCell ref="S6:AC6"/>
    <mergeCell ref="M8:Q8"/>
    <mergeCell ref="M9:Q9"/>
    <mergeCell ref="K8:L8"/>
    <mergeCell ref="P16:Q16"/>
    <mergeCell ref="J5:P5"/>
    <mergeCell ref="B7:R7"/>
    <mergeCell ref="B6:R6"/>
    <mergeCell ref="E13:I13"/>
    <mergeCell ref="Y13:AC13"/>
    <mergeCell ref="V13:X13"/>
    <mergeCell ref="Z2:AC3"/>
    <mergeCell ref="B5:D5"/>
    <mergeCell ref="B2:I3"/>
    <mergeCell ref="S17:X17"/>
    <mergeCell ref="D14:F15"/>
    <mergeCell ref="G14:N15"/>
    <mergeCell ref="O14:Q15"/>
    <mergeCell ref="D16:F16"/>
    <mergeCell ref="R9:U9"/>
    <mergeCell ref="V9:Z9"/>
    <mergeCell ref="P17:Q17"/>
    <mergeCell ref="E46:L46"/>
    <mergeCell ref="E45:L45"/>
    <mergeCell ref="E44:L44"/>
    <mergeCell ref="E43:L43"/>
    <mergeCell ref="D43:D46"/>
    <mergeCell ref="B14:C46"/>
    <mergeCell ref="B12:C12"/>
    <mergeCell ref="D12:E12"/>
    <mergeCell ref="J2:U3"/>
    <mergeCell ref="P18:Q18"/>
    <mergeCell ref="P19:Q19"/>
    <mergeCell ref="P20:Q20"/>
    <mergeCell ref="D8:J8"/>
    <mergeCell ref="R8:U8"/>
    <mergeCell ref="N29:Q29"/>
    <mergeCell ref="E28:L28"/>
    <mergeCell ref="E39:L39"/>
    <mergeCell ref="N39:Q39"/>
    <mergeCell ref="E30:L30"/>
    <mergeCell ref="N30:Q30"/>
    <mergeCell ref="D27:D30"/>
    <mergeCell ref="E27:L27"/>
    <mergeCell ref="N27:Q27"/>
    <mergeCell ref="E29:L2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091B6-0544-47D5-B4D1-16FC7D1A2C89}">
  <dimension ref="B1:AQ56"/>
  <sheetViews>
    <sheetView showGridLines="0" topLeftCell="B8" zoomScale="130" zoomScaleNormal="130" workbookViewId="0">
      <selection activeCell="O20" sqref="O20:T20"/>
    </sheetView>
  </sheetViews>
  <sheetFormatPr baseColWidth="10" defaultColWidth="9.33203125" defaultRowHeight="13.2"/>
  <cols>
    <col min="1" max="1" width="9.33203125" style="196"/>
    <col min="2" max="2" width="3.21875" style="196" customWidth="1"/>
    <col min="3" max="3" width="5.21875" style="196" customWidth="1"/>
    <col min="4" max="4" width="11.5546875" style="196" customWidth="1"/>
    <col min="5" max="9" width="3.6640625" style="196" customWidth="1"/>
    <col min="10" max="10" width="1.88671875" style="196" customWidth="1"/>
    <col min="11" max="11" width="4" style="196" customWidth="1"/>
    <col min="12" max="12" width="4.5546875" style="196" customWidth="1"/>
    <col min="13" max="13" width="24.6640625" style="196" customWidth="1"/>
    <col min="14" max="14" width="0.77734375" style="196" customWidth="1"/>
    <col min="15" max="15" width="4.44140625" style="196" customWidth="1"/>
    <col min="16" max="16" width="1.44140625" style="196" customWidth="1"/>
    <col min="17" max="17" width="2.44140625" style="196" customWidth="1"/>
    <col min="18" max="18" width="15.21875" style="196" customWidth="1"/>
    <col min="19" max="19" width="1.77734375" style="196" customWidth="1"/>
    <col min="20" max="20" width="2" style="196" customWidth="1"/>
    <col min="21" max="21" width="7.77734375" style="196" customWidth="1"/>
    <col min="22" max="22" width="4.21875" style="196" bestFit="1" customWidth="1"/>
    <col min="23" max="23" width="5.21875" style="196" customWidth="1"/>
    <col min="24" max="24" width="1.44140625" style="196" customWidth="1"/>
    <col min="25" max="25" width="3.109375" style="196" customWidth="1"/>
    <col min="26" max="26" width="4.21875" style="196" customWidth="1"/>
    <col min="27" max="27" width="2.6640625" style="196" customWidth="1"/>
    <col min="28" max="28" width="9.77734375" style="196" customWidth="1"/>
    <col min="29" max="16384" width="9.33203125" style="196"/>
  </cols>
  <sheetData>
    <row r="1" spans="2:29" ht="13.8" thickBot="1"/>
    <row r="2" spans="2:29" ht="52.5" customHeight="1" thickBot="1">
      <c r="B2" s="638"/>
      <c r="C2" s="639"/>
      <c r="D2" s="639"/>
      <c r="E2" s="639"/>
      <c r="F2" s="639"/>
      <c r="G2" s="639"/>
      <c r="H2" s="639"/>
      <c r="I2" s="640"/>
      <c r="J2" s="685" t="s">
        <v>288</v>
      </c>
      <c r="K2" s="686"/>
      <c r="L2" s="686"/>
      <c r="M2" s="686"/>
      <c r="N2" s="686"/>
      <c r="O2" s="686"/>
      <c r="P2" s="686"/>
      <c r="Q2" s="686"/>
      <c r="R2" s="686"/>
      <c r="S2" s="654"/>
      <c r="T2" s="655"/>
      <c r="U2" s="655"/>
      <c r="V2" s="655"/>
      <c r="W2" s="655"/>
      <c r="X2" s="656"/>
      <c r="Y2" s="655"/>
      <c r="Z2" s="655"/>
      <c r="AA2" s="655"/>
      <c r="AB2" s="657"/>
    </row>
    <row r="3" spans="2:29" ht="4.5" customHeight="1" thickBot="1">
      <c r="B3" s="197"/>
      <c r="C3" s="198"/>
      <c r="D3" s="198"/>
      <c r="E3" s="198"/>
      <c r="F3" s="198"/>
      <c r="G3" s="198"/>
      <c r="H3" s="198"/>
      <c r="I3" s="198"/>
      <c r="J3" s="178"/>
      <c r="K3" s="179"/>
      <c r="L3" s="179"/>
      <c r="M3" s="179"/>
      <c r="N3" s="179"/>
      <c r="O3" s="179"/>
      <c r="P3" s="179"/>
      <c r="Q3" s="179"/>
      <c r="R3" s="174"/>
      <c r="S3" s="175"/>
      <c r="T3" s="175"/>
      <c r="U3" s="175"/>
      <c r="V3" s="175"/>
      <c r="W3" s="175"/>
      <c r="X3" s="175"/>
      <c r="Y3" s="175"/>
      <c r="Z3" s="175"/>
      <c r="AA3" s="175"/>
      <c r="AB3" s="176"/>
    </row>
    <row r="4" spans="2:29" ht="13.5" customHeight="1" thickBot="1">
      <c r="B4" s="187"/>
      <c r="C4" s="183"/>
      <c r="D4" s="173" t="s">
        <v>212</v>
      </c>
      <c r="E4" s="199"/>
      <c r="F4" s="199"/>
      <c r="G4" s="199"/>
      <c r="H4" s="199"/>
      <c r="I4" s="183"/>
      <c r="J4" s="170"/>
      <c r="K4" s="637" t="s">
        <v>216</v>
      </c>
      <c r="L4" s="637"/>
      <c r="M4" s="637"/>
      <c r="N4" s="171"/>
      <c r="O4" s="199"/>
      <c r="P4" s="171"/>
      <c r="Q4" s="171"/>
      <c r="R4" s="177"/>
      <c r="S4" s="173"/>
      <c r="T4" s="173"/>
      <c r="U4" s="173" t="s">
        <v>293</v>
      </c>
      <c r="V4" s="276"/>
      <c r="W4" s="276"/>
      <c r="X4" s="276"/>
      <c r="Y4" s="173" t="s">
        <v>291</v>
      </c>
      <c r="Z4" s="276"/>
      <c r="AA4" s="276"/>
      <c r="AB4" s="172" t="s">
        <v>290</v>
      </c>
    </row>
    <row r="5" spans="2:29" ht="19.95" customHeight="1">
      <c r="B5" s="635" t="s">
        <v>289</v>
      </c>
      <c r="C5" s="636"/>
      <c r="D5" s="636"/>
      <c r="E5" s="636"/>
      <c r="F5" s="636"/>
      <c r="G5" s="636"/>
      <c r="H5" s="636"/>
      <c r="I5" s="636"/>
      <c r="J5" s="636"/>
      <c r="K5" s="636"/>
      <c r="L5" s="636"/>
      <c r="M5" s="636"/>
      <c r="N5" s="636"/>
      <c r="O5" s="636"/>
      <c r="P5" s="636"/>
      <c r="Q5" s="636"/>
      <c r="R5" s="661"/>
      <c r="S5" s="662"/>
      <c r="T5" s="662"/>
      <c r="U5" s="662"/>
      <c r="V5" s="662"/>
      <c r="W5" s="662"/>
      <c r="X5" s="662"/>
      <c r="Y5" s="662"/>
      <c r="Z5" s="662"/>
      <c r="AA5" s="662"/>
      <c r="AB5" s="663"/>
    </row>
    <row r="6" spans="2:29" ht="96" customHeight="1" thickBot="1">
      <c r="B6" s="664"/>
      <c r="C6" s="665"/>
      <c r="D6" s="665"/>
      <c r="E6" s="665"/>
      <c r="F6" s="665"/>
      <c r="G6" s="665"/>
      <c r="H6" s="665"/>
      <c r="I6" s="665"/>
      <c r="J6" s="665"/>
      <c r="K6" s="665"/>
      <c r="L6" s="665"/>
      <c r="M6" s="665"/>
      <c r="N6" s="665"/>
      <c r="O6" s="665"/>
      <c r="P6" s="665"/>
      <c r="Q6" s="666"/>
      <c r="R6" s="644" t="s">
        <v>294</v>
      </c>
      <c r="S6" s="645"/>
      <c r="T6" s="645"/>
      <c r="U6" s="645"/>
      <c r="V6" s="645"/>
      <c r="W6" s="645"/>
      <c r="X6" s="645"/>
      <c r="Y6" s="645"/>
      <c r="Z6" s="645"/>
      <c r="AA6" s="645"/>
      <c r="AB6" s="646"/>
    </row>
    <row r="7" spans="2:29" ht="12" customHeight="1">
      <c r="B7" s="689" t="s">
        <v>214</v>
      </c>
      <c r="C7" s="669" t="s">
        <v>138</v>
      </c>
      <c r="D7" s="671"/>
      <c r="E7" s="671"/>
      <c r="F7" s="671"/>
      <c r="G7" s="671"/>
      <c r="H7" s="671"/>
      <c r="I7" s="671"/>
      <c r="J7" s="671"/>
      <c r="K7" s="667" t="s">
        <v>139</v>
      </c>
      <c r="L7" s="668"/>
      <c r="M7" s="101" t="s">
        <v>140</v>
      </c>
      <c r="N7" s="200"/>
      <c r="O7" s="200"/>
      <c r="P7" s="671" t="s">
        <v>141</v>
      </c>
      <c r="Q7" s="671"/>
      <c r="R7" s="671"/>
      <c r="S7" s="200"/>
      <c r="T7" s="671" t="s">
        <v>142</v>
      </c>
      <c r="U7" s="671"/>
      <c r="V7" s="671"/>
      <c r="W7" s="200"/>
      <c r="X7" s="691"/>
      <c r="Y7" s="692"/>
      <c r="Z7" s="671" t="s">
        <v>143</v>
      </c>
      <c r="AA7" s="671"/>
      <c r="AB7" s="670"/>
      <c r="AC7" s="201"/>
    </row>
    <row r="8" spans="2:29" ht="15" customHeight="1" thickBot="1">
      <c r="B8" s="690"/>
      <c r="C8" s="672"/>
      <c r="D8" s="673"/>
      <c r="E8" s="673"/>
      <c r="F8" s="673"/>
      <c r="G8" s="673"/>
      <c r="H8" s="673"/>
      <c r="I8" s="673"/>
      <c r="J8" s="673"/>
      <c r="K8" s="202"/>
      <c r="L8" s="203"/>
      <c r="M8" s="642"/>
      <c r="N8" s="642"/>
      <c r="O8" s="643"/>
      <c r="P8" s="642"/>
      <c r="Q8" s="642"/>
      <c r="R8" s="642"/>
      <c r="S8" s="642"/>
      <c r="T8" s="641"/>
      <c r="U8" s="642"/>
      <c r="V8" s="642"/>
      <c r="W8" s="642"/>
      <c r="X8" s="642"/>
      <c r="Y8" s="643"/>
      <c r="Z8" s="642"/>
      <c r="AA8" s="642"/>
      <c r="AB8" s="643"/>
      <c r="AC8" s="201"/>
    </row>
    <row r="9" spans="2:29" ht="19.05" customHeight="1">
      <c r="B9" s="690"/>
      <c r="C9" s="669" t="s">
        <v>144</v>
      </c>
      <c r="D9" s="671"/>
      <c r="E9" s="671"/>
      <c r="F9" s="671"/>
      <c r="G9" s="671"/>
      <c r="H9" s="671"/>
      <c r="I9" s="671"/>
      <c r="J9" s="671"/>
      <c r="K9" s="671"/>
      <c r="L9" s="671"/>
      <c r="M9" s="671"/>
      <c r="N9" s="671"/>
      <c r="O9" s="671"/>
      <c r="P9" s="671"/>
      <c r="Q9" s="671"/>
      <c r="R9" s="671"/>
      <c r="S9" s="671"/>
      <c r="T9" s="671"/>
      <c r="U9" s="671"/>
      <c r="V9" s="671"/>
      <c r="W9" s="671"/>
      <c r="X9" s="671"/>
      <c r="Y9" s="671"/>
      <c r="Z9" s="671"/>
      <c r="AA9" s="669" t="s">
        <v>215</v>
      </c>
      <c r="AB9" s="670"/>
      <c r="AC9" s="201"/>
    </row>
    <row r="10" spans="2:29" ht="11.85" customHeight="1" thickBot="1">
      <c r="B10" s="690"/>
      <c r="C10" s="672"/>
      <c r="D10" s="673"/>
      <c r="E10" s="673"/>
      <c r="F10" s="673"/>
      <c r="G10" s="673"/>
      <c r="H10" s="673"/>
      <c r="I10" s="673"/>
      <c r="J10" s="673"/>
      <c r="K10" s="673"/>
      <c r="L10" s="673"/>
      <c r="M10" s="673"/>
      <c r="N10" s="673"/>
      <c r="O10" s="673"/>
      <c r="P10" s="673"/>
      <c r="Q10" s="673"/>
      <c r="R10" s="673"/>
      <c r="S10" s="673"/>
      <c r="T10" s="673"/>
      <c r="U10" s="673"/>
      <c r="V10" s="673"/>
      <c r="W10" s="673"/>
      <c r="X10" s="673"/>
      <c r="Y10" s="673"/>
      <c r="Z10" s="673"/>
      <c r="AA10" s="641"/>
      <c r="AB10" s="643"/>
      <c r="AC10" s="201"/>
    </row>
    <row r="11" spans="2:29" ht="12" customHeight="1">
      <c r="B11" s="676" t="s">
        <v>295</v>
      </c>
      <c r="C11" s="677"/>
      <c r="D11" s="677"/>
      <c r="E11" s="677"/>
      <c r="F11" s="677"/>
      <c r="G11" s="677"/>
      <c r="H11" s="677"/>
      <c r="I11" s="677"/>
      <c r="J11" s="677"/>
      <c r="K11" s="677"/>
      <c r="L11" s="677"/>
      <c r="M11" s="677"/>
      <c r="N11" s="674" t="s">
        <v>145</v>
      </c>
      <c r="O11" s="674"/>
      <c r="P11" s="675"/>
      <c r="Q11" s="677" t="s">
        <v>296</v>
      </c>
      <c r="R11" s="671"/>
      <c r="S11" s="205"/>
      <c r="T11" s="684"/>
      <c r="U11" s="684"/>
      <c r="V11" s="684"/>
      <c r="W11" s="205"/>
      <c r="X11" s="684"/>
      <c r="Y11" s="684"/>
      <c r="Z11" s="687" t="s">
        <v>145</v>
      </c>
      <c r="AA11" s="687"/>
      <c r="AB11" s="688"/>
      <c r="AC11" s="201"/>
    </row>
    <row r="12" spans="2:29" ht="12" customHeight="1" thickBot="1">
      <c r="B12" s="641"/>
      <c r="C12" s="642"/>
      <c r="D12" s="642"/>
      <c r="E12" s="642"/>
      <c r="F12" s="642"/>
      <c r="G12" s="642"/>
      <c r="H12" s="642"/>
      <c r="I12" s="642"/>
      <c r="J12" s="642"/>
      <c r="K12" s="642"/>
      <c r="L12" s="642"/>
      <c r="M12" s="642"/>
      <c r="N12" s="641"/>
      <c r="O12" s="642"/>
      <c r="P12" s="643"/>
      <c r="Q12" s="642"/>
      <c r="R12" s="642"/>
      <c r="S12" s="642"/>
      <c r="T12" s="642"/>
      <c r="U12" s="642"/>
      <c r="V12" s="642"/>
      <c r="W12" s="642"/>
      <c r="X12" s="642"/>
      <c r="Y12" s="642"/>
      <c r="Z12" s="642"/>
      <c r="AA12" s="643"/>
      <c r="AB12" s="204"/>
      <c r="AC12" s="201"/>
    </row>
    <row r="13" spans="2:29" ht="11.85" customHeight="1">
      <c r="B13" s="678" t="s">
        <v>297</v>
      </c>
      <c r="C13" s="714" t="s">
        <v>298</v>
      </c>
      <c r="D13" s="715"/>
      <c r="E13" s="715"/>
      <c r="F13" s="715"/>
      <c r="G13" s="715"/>
      <c r="H13" s="715"/>
      <c r="I13" s="715"/>
      <c r="J13" s="715"/>
      <c r="K13" s="715"/>
      <c r="L13" s="715"/>
      <c r="M13" s="715"/>
      <c r="N13" s="715"/>
      <c r="O13" s="715"/>
      <c r="P13" s="715"/>
      <c r="Q13" s="715"/>
      <c r="R13" s="715"/>
      <c r="S13" s="715"/>
      <c r="T13" s="715"/>
      <c r="U13" s="716"/>
      <c r="V13" s="180">
        <v>124</v>
      </c>
      <c r="W13" s="680"/>
      <c r="X13" s="680"/>
      <c r="Y13" s="680"/>
      <c r="Z13" s="680"/>
      <c r="AA13" s="680"/>
      <c r="AB13" s="681"/>
      <c r="AC13" s="201"/>
    </row>
    <row r="14" spans="2:29" ht="12" customHeight="1">
      <c r="B14" s="678"/>
      <c r="C14" s="696" t="s">
        <v>188</v>
      </c>
      <c r="D14" s="697"/>
      <c r="E14" s="697"/>
      <c r="F14" s="697"/>
      <c r="G14" s="697"/>
      <c r="H14" s="697"/>
      <c r="I14" s="697"/>
      <c r="J14" s="697"/>
      <c r="K14" s="697"/>
      <c r="L14" s="697"/>
      <c r="M14" s="697"/>
      <c r="N14" s="697"/>
      <c r="O14" s="697"/>
      <c r="P14" s="697"/>
      <c r="Q14" s="697"/>
      <c r="R14" s="697"/>
      <c r="S14" s="697"/>
      <c r="T14" s="697"/>
      <c r="U14" s="698"/>
      <c r="V14" s="90">
        <f>+V13+1</f>
        <v>125</v>
      </c>
      <c r="W14" s="682"/>
      <c r="X14" s="682"/>
      <c r="Y14" s="682"/>
      <c r="Z14" s="682"/>
      <c r="AA14" s="682"/>
      <c r="AB14" s="683"/>
      <c r="AC14" s="201"/>
    </row>
    <row r="15" spans="2:29" ht="12" customHeight="1">
      <c r="B15" s="678"/>
      <c r="C15" s="693" t="s">
        <v>189</v>
      </c>
      <c r="D15" s="694"/>
      <c r="E15" s="694"/>
      <c r="F15" s="694"/>
      <c r="G15" s="694"/>
      <c r="H15" s="694"/>
      <c r="I15" s="694"/>
      <c r="J15" s="694"/>
      <c r="K15" s="694"/>
      <c r="L15" s="694"/>
      <c r="M15" s="694"/>
      <c r="N15" s="694"/>
      <c r="O15" s="694"/>
      <c r="P15" s="694"/>
      <c r="Q15" s="694"/>
      <c r="R15" s="694"/>
      <c r="S15" s="694"/>
      <c r="T15" s="694"/>
      <c r="U15" s="695"/>
      <c r="V15" s="91">
        <f t="shared" ref="V15:V19" si="0">+V14+1</f>
        <v>126</v>
      </c>
      <c r="W15" s="680"/>
      <c r="X15" s="680"/>
      <c r="Y15" s="680"/>
      <c r="Z15" s="680"/>
      <c r="AA15" s="680"/>
      <c r="AB15" s="681"/>
      <c r="AC15" s="201"/>
    </row>
    <row r="16" spans="2:29" ht="12" customHeight="1">
      <c r="B16" s="678"/>
      <c r="C16" s="696" t="s">
        <v>190</v>
      </c>
      <c r="D16" s="697"/>
      <c r="E16" s="697"/>
      <c r="F16" s="697"/>
      <c r="G16" s="697"/>
      <c r="H16" s="697"/>
      <c r="I16" s="697"/>
      <c r="J16" s="697"/>
      <c r="K16" s="697"/>
      <c r="L16" s="697"/>
      <c r="M16" s="697"/>
      <c r="N16" s="697"/>
      <c r="O16" s="697"/>
      <c r="P16" s="697"/>
      <c r="Q16" s="697"/>
      <c r="R16" s="697"/>
      <c r="S16" s="697"/>
      <c r="T16" s="697"/>
      <c r="U16" s="698"/>
      <c r="V16" s="90">
        <f t="shared" si="0"/>
        <v>127</v>
      </c>
      <c r="W16" s="682"/>
      <c r="X16" s="682"/>
      <c r="Y16" s="682"/>
      <c r="Z16" s="682"/>
      <c r="AA16" s="682"/>
      <c r="AB16" s="683"/>
      <c r="AC16" s="201"/>
    </row>
    <row r="17" spans="2:29" ht="12" customHeight="1">
      <c r="B17" s="678"/>
      <c r="C17" s="693" t="s">
        <v>191</v>
      </c>
      <c r="D17" s="694"/>
      <c r="E17" s="694"/>
      <c r="F17" s="694"/>
      <c r="G17" s="694"/>
      <c r="H17" s="694"/>
      <c r="I17" s="694"/>
      <c r="J17" s="694"/>
      <c r="K17" s="694"/>
      <c r="L17" s="694"/>
      <c r="M17" s="694"/>
      <c r="N17" s="694"/>
      <c r="O17" s="694"/>
      <c r="P17" s="694"/>
      <c r="Q17" s="694"/>
      <c r="R17" s="694"/>
      <c r="S17" s="694"/>
      <c r="T17" s="694"/>
      <c r="U17" s="695"/>
      <c r="V17" s="91">
        <f t="shared" si="0"/>
        <v>128</v>
      </c>
      <c r="W17" s="680"/>
      <c r="X17" s="680"/>
      <c r="Y17" s="680"/>
      <c r="Z17" s="680"/>
      <c r="AA17" s="680"/>
      <c r="AB17" s="681"/>
      <c r="AC17" s="201"/>
    </row>
    <row r="18" spans="2:29" ht="12" customHeight="1">
      <c r="B18" s="678"/>
      <c r="C18" s="696" t="s">
        <v>192</v>
      </c>
      <c r="D18" s="697"/>
      <c r="E18" s="697"/>
      <c r="F18" s="697"/>
      <c r="G18" s="697"/>
      <c r="H18" s="697"/>
      <c r="I18" s="697"/>
      <c r="J18" s="697"/>
      <c r="K18" s="697"/>
      <c r="L18" s="697"/>
      <c r="M18" s="697"/>
      <c r="N18" s="697"/>
      <c r="O18" s="697"/>
      <c r="P18" s="697"/>
      <c r="Q18" s="697"/>
      <c r="R18" s="697"/>
      <c r="S18" s="697"/>
      <c r="T18" s="697"/>
      <c r="U18" s="698"/>
      <c r="V18" s="90">
        <f t="shared" si="0"/>
        <v>129</v>
      </c>
      <c r="W18" s="682"/>
      <c r="X18" s="682"/>
      <c r="Y18" s="682"/>
      <c r="Z18" s="682"/>
      <c r="AA18" s="682"/>
      <c r="AB18" s="683"/>
      <c r="AC18" s="201"/>
    </row>
    <row r="19" spans="2:29" ht="12" customHeight="1" thickBot="1">
      <c r="B19" s="679"/>
      <c r="C19" s="699" t="s">
        <v>299</v>
      </c>
      <c r="D19" s="700"/>
      <c r="E19" s="700"/>
      <c r="F19" s="700"/>
      <c r="G19" s="700"/>
      <c r="H19" s="700"/>
      <c r="I19" s="700"/>
      <c r="J19" s="700"/>
      <c r="K19" s="700"/>
      <c r="L19" s="700"/>
      <c r="M19" s="700"/>
      <c r="N19" s="700"/>
      <c r="O19" s="700"/>
      <c r="P19" s="700"/>
      <c r="Q19" s="700"/>
      <c r="R19" s="700"/>
      <c r="S19" s="700"/>
      <c r="T19" s="700"/>
      <c r="U19" s="701"/>
      <c r="V19" s="92">
        <f t="shared" si="0"/>
        <v>130</v>
      </c>
      <c r="W19" s="717">
        <f>W13-W14-W15-W16-W17-W18</f>
        <v>0</v>
      </c>
      <c r="X19" s="717"/>
      <c r="Y19" s="717"/>
      <c r="Z19" s="717"/>
      <c r="AA19" s="717"/>
      <c r="AB19" s="718"/>
      <c r="AC19" s="201"/>
    </row>
    <row r="20" spans="2:29" s="206" customFormat="1" ht="13.5" customHeight="1" thickBot="1">
      <c r="B20" s="743" t="s">
        <v>314</v>
      </c>
      <c r="C20" s="704" t="s">
        <v>146</v>
      </c>
      <c r="D20" s="705"/>
      <c r="E20" s="705"/>
      <c r="F20" s="705"/>
      <c r="G20" s="705"/>
      <c r="H20" s="705"/>
      <c r="I20" s="705"/>
      <c r="J20" s="705"/>
      <c r="K20" s="705"/>
      <c r="L20" s="706"/>
      <c r="M20" s="702" t="s">
        <v>300</v>
      </c>
      <c r="N20" s="703"/>
      <c r="O20" s="702" t="s">
        <v>301</v>
      </c>
      <c r="P20" s="703"/>
      <c r="Q20" s="703"/>
      <c r="R20" s="703"/>
      <c r="S20" s="703"/>
      <c r="T20" s="703"/>
      <c r="U20" s="702" t="s">
        <v>302</v>
      </c>
      <c r="V20" s="703"/>
      <c r="W20" s="703"/>
      <c r="X20" s="702" t="s">
        <v>303</v>
      </c>
      <c r="Y20" s="703"/>
      <c r="Z20" s="703"/>
      <c r="AA20" s="703"/>
      <c r="AB20" s="703"/>
    </row>
    <row r="21" spans="2:29" ht="12" customHeight="1" thickBot="1">
      <c r="B21" s="744"/>
      <c r="C21" s="659" t="s">
        <v>147</v>
      </c>
      <c r="D21" s="659"/>
      <c r="E21" s="659"/>
      <c r="F21" s="659"/>
      <c r="G21" s="659"/>
      <c r="H21" s="659"/>
      <c r="I21" s="659"/>
      <c r="J21" s="659"/>
      <c r="K21" s="659"/>
      <c r="L21" s="659"/>
      <c r="M21" s="660"/>
      <c r="N21" s="660"/>
      <c r="O21" s="660"/>
      <c r="P21" s="660"/>
      <c r="Q21" s="660"/>
      <c r="R21" s="660"/>
      <c r="S21" s="660"/>
      <c r="T21" s="660"/>
      <c r="U21" s="660"/>
      <c r="V21" s="660"/>
      <c r="W21" s="660"/>
      <c r="X21" s="660"/>
      <c r="Y21" s="660"/>
      <c r="Z21" s="660"/>
      <c r="AA21" s="660"/>
      <c r="AB21" s="660"/>
    </row>
    <row r="22" spans="2:29" ht="12" customHeight="1" thickBot="1">
      <c r="B22" s="744"/>
      <c r="C22" s="659" t="s">
        <v>148</v>
      </c>
      <c r="D22" s="659"/>
      <c r="E22" s="659"/>
      <c r="F22" s="659"/>
      <c r="G22" s="659"/>
      <c r="H22" s="659"/>
      <c r="I22" s="659"/>
      <c r="J22" s="659"/>
      <c r="K22" s="659"/>
      <c r="L22" s="659"/>
      <c r="M22" s="660"/>
      <c r="N22" s="660"/>
      <c r="O22" s="660"/>
      <c r="P22" s="660"/>
      <c r="Q22" s="660"/>
      <c r="R22" s="660"/>
      <c r="S22" s="660"/>
      <c r="T22" s="660"/>
      <c r="U22" s="660"/>
      <c r="V22" s="660"/>
      <c r="W22" s="660"/>
      <c r="X22" s="660"/>
      <c r="Y22" s="660"/>
      <c r="Z22" s="660"/>
      <c r="AA22" s="660"/>
      <c r="AB22" s="660"/>
    </row>
    <row r="23" spans="2:29" ht="12" customHeight="1" thickBot="1">
      <c r="B23" s="744"/>
      <c r="C23" s="659" t="s">
        <v>149</v>
      </c>
      <c r="D23" s="659"/>
      <c r="E23" s="659"/>
      <c r="F23" s="659"/>
      <c r="G23" s="659"/>
      <c r="H23" s="659"/>
      <c r="I23" s="659"/>
      <c r="J23" s="659"/>
      <c r="K23" s="659"/>
      <c r="L23" s="659"/>
      <c r="M23" s="660"/>
      <c r="N23" s="660"/>
      <c r="O23" s="660"/>
      <c r="P23" s="660"/>
      <c r="Q23" s="660"/>
      <c r="R23" s="660"/>
      <c r="S23" s="660"/>
      <c r="T23" s="660"/>
      <c r="U23" s="660"/>
      <c r="V23" s="660"/>
      <c r="W23" s="660"/>
      <c r="X23" s="660"/>
      <c r="Y23" s="660"/>
      <c r="Z23" s="660"/>
      <c r="AA23" s="660"/>
      <c r="AB23" s="660"/>
    </row>
    <row r="24" spans="2:29" ht="12" customHeight="1" thickBot="1">
      <c r="B24" s="744"/>
      <c r="C24" s="659" t="s">
        <v>150</v>
      </c>
      <c r="D24" s="659"/>
      <c r="E24" s="659"/>
      <c r="F24" s="659"/>
      <c r="G24" s="659"/>
      <c r="H24" s="659"/>
      <c r="I24" s="659"/>
      <c r="J24" s="659"/>
      <c r="K24" s="659"/>
      <c r="L24" s="659"/>
      <c r="M24" s="660"/>
      <c r="N24" s="660"/>
      <c r="O24" s="660"/>
      <c r="P24" s="660"/>
      <c r="Q24" s="660"/>
      <c r="R24" s="660"/>
      <c r="S24" s="660"/>
      <c r="T24" s="660"/>
      <c r="U24" s="660"/>
      <c r="V24" s="660"/>
      <c r="W24" s="660"/>
      <c r="X24" s="660"/>
      <c r="Y24" s="660"/>
      <c r="Z24" s="660"/>
      <c r="AA24" s="660"/>
      <c r="AB24" s="660"/>
    </row>
    <row r="25" spans="2:29" ht="12" customHeight="1" thickBot="1">
      <c r="B25" s="744"/>
      <c r="C25" s="659" t="s">
        <v>151</v>
      </c>
      <c r="D25" s="659"/>
      <c r="E25" s="659"/>
      <c r="F25" s="659"/>
      <c r="G25" s="659"/>
      <c r="H25" s="659"/>
      <c r="I25" s="659"/>
      <c r="J25" s="659"/>
      <c r="K25" s="659"/>
      <c r="L25" s="659"/>
      <c r="M25" s="660"/>
      <c r="N25" s="660"/>
      <c r="O25" s="660"/>
      <c r="P25" s="660"/>
      <c r="Q25" s="660"/>
      <c r="R25" s="660"/>
      <c r="S25" s="660"/>
      <c r="T25" s="660"/>
      <c r="U25" s="660"/>
      <c r="V25" s="660"/>
      <c r="W25" s="660"/>
      <c r="X25" s="660"/>
      <c r="Y25" s="660"/>
      <c r="Z25" s="660"/>
      <c r="AA25" s="660"/>
      <c r="AB25" s="660"/>
    </row>
    <row r="26" spans="2:29" ht="12" customHeight="1" thickBot="1">
      <c r="B26" s="744"/>
      <c r="C26" s="659" t="s">
        <v>152</v>
      </c>
      <c r="D26" s="659"/>
      <c r="E26" s="659"/>
      <c r="F26" s="659"/>
      <c r="G26" s="659"/>
      <c r="H26" s="659"/>
      <c r="I26" s="659"/>
      <c r="J26" s="659"/>
      <c r="K26" s="659"/>
      <c r="L26" s="659"/>
      <c r="M26" s="660"/>
      <c r="N26" s="660"/>
      <c r="O26" s="660"/>
      <c r="P26" s="660"/>
      <c r="Q26" s="660"/>
      <c r="R26" s="660"/>
      <c r="S26" s="660"/>
      <c r="T26" s="660"/>
      <c r="U26" s="660"/>
      <c r="V26" s="660"/>
      <c r="W26" s="660"/>
      <c r="X26" s="660"/>
      <c r="Y26" s="660"/>
      <c r="Z26" s="660"/>
      <c r="AA26" s="660"/>
      <c r="AB26" s="660"/>
    </row>
    <row r="27" spans="2:29" ht="12" customHeight="1" thickBot="1">
      <c r="B27" s="744"/>
      <c r="C27" s="659" t="s">
        <v>153</v>
      </c>
      <c r="D27" s="659"/>
      <c r="E27" s="659"/>
      <c r="F27" s="659"/>
      <c r="G27" s="659"/>
      <c r="H27" s="659"/>
      <c r="I27" s="659"/>
      <c r="J27" s="659"/>
      <c r="K27" s="659"/>
      <c r="L27" s="659"/>
      <c r="M27" s="660"/>
      <c r="N27" s="660"/>
      <c r="O27" s="660"/>
      <c r="P27" s="660"/>
      <c r="Q27" s="660"/>
      <c r="R27" s="660"/>
      <c r="S27" s="660"/>
      <c r="T27" s="660"/>
      <c r="U27" s="660"/>
      <c r="V27" s="660"/>
      <c r="W27" s="660"/>
      <c r="X27" s="660"/>
      <c r="Y27" s="660"/>
      <c r="Z27" s="660"/>
      <c r="AA27" s="660"/>
      <c r="AB27" s="660"/>
    </row>
    <row r="28" spans="2:29" ht="12" customHeight="1" thickBot="1">
      <c r="B28" s="744"/>
      <c r="C28" s="659" t="s">
        <v>154</v>
      </c>
      <c r="D28" s="659"/>
      <c r="E28" s="659"/>
      <c r="F28" s="659"/>
      <c r="G28" s="659"/>
      <c r="H28" s="659"/>
      <c r="I28" s="659"/>
      <c r="J28" s="659"/>
      <c r="K28" s="659"/>
      <c r="L28" s="659"/>
      <c r="M28" s="660"/>
      <c r="N28" s="660"/>
      <c r="O28" s="660"/>
      <c r="P28" s="660"/>
      <c r="Q28" s="660"/>
      <c r="R28" s="660"/>
      <c r="S28" s="660"/>
      <c r="T28" s="660"/>
      <c r="U28" s="660"/>
      <c r="V28" s="660"/>
      <c r="W28" s="660"/>
      <c r="X28" s="660"/>
      <c r="Y28" s="660"/>
      <c r="Z28" s="660"/>
      <c r="AA28" s="660"/>
      <c r="AB28" s="660"/>
    </row>
    <row r="29" spans="2:29" ht="12" customHeight="1" thickBot="1">
      <c r="B29" s="744"/>
      <c r="C29" s="659" t="s">
        <v>155</v>
      </c>
      <c r="D29" s="659"/>
      <c r="E29" s="659"/>
      <c r="F29" s="659"/>
      <c r="G29" s="659"/>
      <c r="H29" s="659"/>
      <c r="I29" s="659"/>
      <c r="J29" s="659"/>
      <c r="K29" s="659"/>
      <c r="L29" s="659"/>
      <c r="M29" s="660"/>
      <c r="N29" s="660"/>
      <c r="O29" s="660"/>
      <c r="P29" s="660"/>
      <c r="Q29" s="660"/>
      <c r="R29" s="660"/>
      <c r="S29" s="660"/>
      <c r="T29" s="660"/>
      <c r="U29" s="660"/>
      <c r="V29" s="660"/>
      <c r="W29" s="660"/>
      <c r="X29" s="660"/>
      <c r="Y29" s="660"/>
      <c r="Z29" s="660"/>
      <c r="AA29" s="660"/>
      <c r="AB29" s="660"/>
    </row>
    <row r="30" spans="2:29" ht="12" customHeight="1" thickBot="1">
      <c r="B30" s="744"/>
      <c r="C30" s="659" t="s">
        <v>156</v>
      </c>
      <c r="D30" s="659"/>
      <c r="E30" s="659"/>
      <c r="F30" s="659"/>
      <c r="G30" s="659"/>
      <c r="H30" s="659"/>
      <c r="I30" s="659"/>
      <c r="J30" s="659"/>
      <c r="K30" s="659"/>
      <c r="L30" s="659"/>
      <c r="M30" s="660"/>
      <c r="N30" s="660"/>
      <c r="O30" s="660"/>
      <c r="P30" s="660"/>
      <c r="Q30" s="660"/>
      <c r="R30" s="660"/>
      <c r="S30" s="660"/>
      <c r="T30" s="660"/>
      <c r="U30" s="660"/>
      <c r="V30" s="660"/>
      <c r="W30" s="660"/>
      <c r="X30" s="660"/>
      <c r="Y30" s="660"/>
      <c r="Z30" s="660"/>
      <c r="AA30" s="660"/>
      <c r="AB30" s="660"/>
    </row>
    <row r="31" spans="2:29" ht="12" customHeight="1" thickBot="1">
      <c r="B31" s="744"/>
      <c r="C31" s="659" t="s">
        <v>157</v>
      </c>
      <c r="D31" s="659"/>
      <c r="E31" s="659"/>
      <c r="F31" s="659"/>
      <c r="G31" s="659"/>
      <c r="H31" s="659"/>
      <c r="I31" s="659"/>
      <c r="J31" s="659"/>
      <c r="K31" s="659"/>
      <c r="L31" s="659"/>
      <c r="M31" s="660"/>
      <c r="N31" s="660"/>
      <c r="O31" s="660"/>
      <c r="P31" s="660"/>
      <c r="Q31" s="660"/>
      <c r="R31" s="660"/>
      <c r="S31" s="660"/>
      <c r="T31" s="660"/>
      <c r="U31" s="660"/>
      <c r="V31" s="660"/>
      <c r="W31" s="660"/>
      <c r="X31" s="660"/>
      <c r="Y31" s="660"/>
      <c r="Z31" s="660"/>
      <c r="AA31" s="660"/>
      <c r="AB31" s="660"/>
    </row>
    <row r="32" spans="2:29" ht="12" customHeight="1" thickBot="1">
      <c r="B32" s="744"/>
      <c r="C32" s="659" t="s">
        <v>158</v>
      </c>
      <c r="D32" s="659"/>
      <c r="E32" s="659"/>
      <c r="F32" s="659"/>
      <c r="G32" s="659"/>
      <c r="H32" s="659"/>
      <c r="I32" s="659"/>
      <c r="J32" s="659"/>
      <c r="K32" s="659"/>
      <c r="L32" s="659"/>
      <c r="M32" s="660"/>
      <c r="N32" s="660"/>
      <c r="O32" s="660"/>
      <c r="P32" s="660"/>
      <c r="Q32" s="660"/>
      <c r="R32" s="660"/>
      <c r="S32" s="660"/>
      <c r="T32" s="660"/>
      <c r="U32" s="660"/>
      <c r="V32" s="660"/>
      <c r="W32" s="660"/>
      <c r="X32" s="660"/>
      <c r="Y32" s="660"/>
      <c r="Z32" s="660"/>
      <c r="AA32" s="660"/>
      <c r="AB32" s="660"/>
    </row>
    <row r="33" spans="2:43" ht="12" customHeight="1" thickBot="1">
      <c r="B33" s="744"/>
      <c r="C33" s="659" t="s">
        <v>159</v>
      </c>
      <c r="D33" s="659"/>
      <c r="E33" s="659"/>
      <c r="F33" s="659"/>
      <c r="G33" s="659"/>
      <c r="H33" s="659"/>
      <c r="I33" s="659"/>
      <c r="J33" s="659"/>
      <c r="K33" s="659"/>
      <c r="L33" s="659"/>
      <c r="M33" s="660"/>
      <c r="N33" s="660"/>
      <c r="O33" s="660"/>
      <c r="P33" s="660"/>
      <c r="Q33" s="660"/>
      <c r="R33" s="660"/>
      <c r="S33" s="660"/>
      <c r="T33" s="660"/>
      <c r="U33" s="660"/>
      <c r="V33" s="660"/>
      <c r="W33" s="660"/>
      <c r="X33" s="660"/>
      <c r="Y33" s="660"/>
      <c r="Z33" s="660"/>
      <c r="AA33" s="660"/>
      <c r="AB33" s="660"/>
    </row>
    <row r="34" spans="2:43" ht="12" customHeight="1" thickBot="1">
      <c r="B34" s="744"/>
      <c r="C34" s="659" t="s">
        <v>160</v>
      </c>
      <c r="D34" s="659"/>
      <c r="E34" s="659"/>
      <c r="F34" s="659"/>
      <c r="G34" s="659"/>
      <c r="H34" s="659"/>
      <c r="I34" s="659"/>
      <c r="J34" s="659"/>
      <c r="K34" s="659"/>
      <c r="L34" s="659"/>
      <c r="M34" s="660"/>
      <c r="N34" s="660"/>
      <c r="O34" s="660"/>
      <c r="P34" s="660"/>
      <c r="Q34" s="660"/>
      <c r="R34" s="660"/>
      <c r="S34" s="660"/>
      <c r="T34" s="660"/>
      <c r="U34" s="660"/>
      <c r="V34" s="660"/>
      <c r="W34" s="660"/>
      <c r="X34" s="660"/>
      <c r="Y34" s="660"/>
      <c r="Z34" s="660"/>
      <c r="AA34" s="660"/>
      <c r="AB34" s="660"/>
    </row>
    <row r="35" spans="2:43" ht="12" customHeight="1" thickBot="1">
      <c r="B35" s="744"/>
      <c r="C35" s="658" t="s">
        <v>304</v>
      </c>
      <c r="D35" s="659"/>
      <c r="E35" s="659"/>
      <c r="F35" s="659"/>
      <c r="G35" s="659"/>
      <c r="H35" s="659"/>
      <c r="I35" s="659"/>
      <c r="J35" s="659"/>
      <c r="K35" s="659"/>
      <c r="L35" s="659"/>
      <c r="M35" s="660"/>
      <c r="N35" s="660"/>
      <c r="O35" s="660"/>
      <c r="P35" s="660"/>
      <c r="Q35" s="660"/>
      <c r="R35" s="660"/>
      <c r="S35" s="660"/>
      <c r="T35" s="660"/>
      <c r="U35" s="660"/>
      <c r="V35" s="660"/>
      <c r="W35" s="660"/>
      <c r="X35" s="660"/>
      <c r="Y35" s="660"/>
      <c r="Z35" s="660"/>
      <c r="AA35" s="660"/>
      <c r="AB35" s="660"/>
    </row>
    <row r="36" spans="2:43" ht="11.85" customHeight="1" thickBot="1">
      <c r="B36" s="745"/>
      <c r="C36" s="658" t="s">
        <v>305</v>
      </c>
      <c r="D36" s="659"/>
      <c r="E36" s="659"/>
      <c r="F36" s="659"/>
      <c r="G36" s="659"/>
      <c r="H36" s="659"/>
      <c r="I36" s="659"/>
      <c r="J36" s="659"/>
      <c r="K36" s="659"/>
      <c r="L36" s="659"/>
      <c r="M36" s="660"/>
      <c r="N36" s="660"/>
      <c r="O36" s="660"/>
      <c r="P36" s="660"/>
      <c r="Q36" s="660"/>
      <c r="R36" s="660"/>
      <c r="S36" s="660"/>
      <c r="T36" s="660"/>
      <c r="U36" s="660"/>
      <c r="V36" s="660"/>
      <c r="W36" s="660"/>
      <c r="X36" s="660"/>
      <c r="Y36" s="660"/>
      <c r="Z36" s="660"/>
      <c r="AA36" s="660"/>
      <c r="AB36" s="660"/>
    </row>
    <row r="37" spans="2:43" ht="12.3" customHeight="1">
      <c r="B37" s="727" t="s">
        <v>161</v>
      </c>
      <c r="C37" s="707" t="s">
        <v>306</v>
      </c>
      <c r="D37" s="708"/>
      <c r="E37" s="708"/>
      <c r="F37" s="708"/>
      <c r="G37" s="708"/>
      <c r="H37" s="708"/>
      <c r="I37" s="708"/>
      <c r="J37" s="708"/>
      <c r="K37" s="708"/>
      <c r="L37" s="708"/>
      <c r="M37" s="708"/>
      <c r="N37" s="708"/>
      <c r="O37" s="708"/>
      <c r="P37" s="708"/>
      <c r="Q37" s="708"/>
      <c r="R37" s="708"/>
      <c r="S37" s="708"/>
      <c r="T37" s="708"/>
      <c r="U37" s="709"/>
      <c r="V37" s="93">
        <v>135</v>
      </c>
      <c r="W37" s="728"/>
      <c r="X37" s="728"/>
      <c r="Y37" s="728"/>
      <c r="Z37" s="728"/>
      <c r="AA37" s="728"/>
      <c r="AB37" s="728"/>
      <c r="AC37" s="201"/>
    </row>
    <row r="38" spans="2:43" ht="12" customHeight="1">
      <c r="B38" s="727"/>
      <c r="C38" s="710" t="s">
        <v>307</v>
      </c>
      <c r="D38" s="697"/>
      <c r="E38" s="697"/>
      <c r="F38" s="697"/>
      <c r="G38" s="697"/>
      <c r="H38" s="697"/>
      <c r="I38" s="697"/>
      <c r="J38" s="697"/>
      <c r="K38" s="697"/>
      <c r="L38" s="697"/>
      <c r="M38" s="697"/>
      <c r="N38" s="697"/>
      <c r="O38" s="697"/>
      <c r="P38" s="697"/>
      <c r="Q38" s="697"/>
      <c r="R38" s="697"/>
      <c r="S38" s="697"/>
      <c r="T38" s="697"/>
      <c r="U38" s="698"/>
      <c r="V38" s="90">
        <f>+V37+1</f>
        <v>136</v>
      </c>
      <c r="W38" s="719"/>
      <c r="X38" s="719"/>
      <c r="Y38" s="719"/>
      <c r="Z38" s="719"/>
      <c r="AA38" s="719"/>
      <c r="AB38" s="719"/>
      <c r="AC38" s="201"/>
    </row>
    <row r="39" spans="2:43" ht="12" customHeight="1">
      <c r="B39" s="727"/>
      <c r="C39" s="711" t="s">
        <v>187</v>
      </c>
      <c r="D39" s="712"/>
      <c r="E39" s="712"/>
      <c r="F39" s="712"/>
      <c r="G39" s="712"/>
      <c r="H39" s="712"/>
      <c r="I39" s="712"/>
      <c r="J39" s="712"/>
      <c r="K39" s="712"/>
      <c r="L39" s="712"/>
      <c r="M39" s="712"/>
      <c r="N39" s="712"/>
      <c r="O39" s="712"/>
      <c r="P39" s="712"/>
      <c r="Q39" s="712"/>
      <c r="R39" s="712"/>
      <c r="S39" s="712"/>
      <c r="T39" s="712"/>
      <c r="U39" s="713"/>
      <c r="V39" s="94">
        <f t="shared" ref="V39:V51" si="1">+V38+1</f>
        <v>137</v>
      </c>
      <c r="W39" s="728">
        <f>W37-W38</f>
        <v>0</v>
      </c>
      <c r="X39" s="728"/>
      <c r="Y39" s="728"/>
      <c r="Z39" s="728"/>
      <c r="AA39" s="728"/>
      <c r="AB39" s="728"/>
      <c r="AC39" s="201"/>
    </row>
    <row r="40" spans="2:43" ht="12" customHeight="1">
      <c r="B40" s="727"/>
      <c r="C40" s="710" t="s">
        <v>308</v>
      </c>
      <c r="D40" s="697"/>
      <c r="E40" s="697"/>
      <c r="F40" s="697"/>
      <c r="G40" s="697"/>
      <c r="H40" s="697"/>
      <c r="I40" s="697"/>
      <c r="J40" s="697"/>
      <c r="K40" s="697"/>
      <c r="L40" s="697"/>
      <c r="M40" s="697"/>
      <c r="N40" s="697"/>
      <c r="O40" s="697"/>
      <c r="P40" s="697"/>
      <c r="Q40" s="697"/>
      <c r="R40" s="697"/>
      <c r="S40" s="697"/>
      <c r="T40" s="697"/>
      <c r="U40" s="698"/>
      <c r="V40" s="90">
        <f t="shared" si="1"/>
        <v>138</v>
      </c>
      <c r="W40" s="719"/>
      <c r="X40" s="719"/>
      <c r="Y40" s="719"/>
      <c r="Z40" s="719"/>
      <c r="AA40" s="719"/>
      <c r="AB40" s="719"/>
      <c r="AC40" s="201"/>
    </row>
    <row r="41" spans="2:43" ht="12" customHeight="1">
      <c r="B41" s="727"/>
      <c r="C41" s="711" t="s">
        <v>186</v>
      </c>
      <c r="D41" s="712"/>
      <c r="E41" s="712"/>
      <c r="F41" s="712"/>
      <c r="G41" s="712"/>
      <c r="H41" s="712"/>
      <c r="I41" s="712"/>
      <c r="J41" s="712"/>
      <c r="K41" s="712"/>
      <c r="L41" s="712"/>
      <c r="M41" s="712"/>
      <c r="N41" s="712"/>
      <c r="O41" s="712"/>
      <c r="P41" s="712"/>
      <c r="Q41" s="712"/>
      <c r="R41" s="712"/>
      <c r="S41" s="712"/>
      <c r="T41" s="712"/>
      <c r="U41" s="713"/>
      <c r="V41" s="94">
        <f t="shared" si="1"/>
        <v>139</v>
      </c>
      <c r="W41" s="728">
        <f>W39-W40</f>
        <v>0</v>
      </c>
      <c r="X41" s="728"/>
      <c r="Y41" s="728"/>
      <c r="Z41" s="728"/>
      <c r="AA41" s="728"/>
      <c r="AB41" s="728"/>
      <c r="AC41" s="201"/>
      <c r="AD41" s="83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5"/>
    </row>
    <row r="42" spans="2:43" ht="12" customHeight="1">
      <c r="B42" s="727"/>
      <c r="C42" s="710" t="s">
        <v>309</v>
      </c>
      <c r="D42" s="697"/>
      <c r="E42" s="697"/>
      <c r="F42" s="697"/>
      <c r="G42" s="697"/>
      <c r="H42" s="697"/>
      <c r="I42" s="697"/>
      <c r="J42" s="697"/>
      <c r="K42" s="697"/>
      <c r="L42" s="697"/>
      <c r="M42" s="697"/>
      <c r="N42" s="697"/>
      <c r="O42" s="697"/>
      <c r="P42" s="697"/>
      <c r="Q42" s="697"/>
      <c r="R42" s="697"/>
      <c r="S42" s="697"/>
      <c r="T42" s="697"/>
      <c r="U42" s="698"/>
      <c r="V42" s="90">
        <f t="shared" si="1"/>
        <v>140</v>
      </c>
      <c r="W42" s="719"/>
      <c r="X42" s="719"/>
      <c r="Y42" s="719"/>
      <c r="Z42" s="719"/>
      <c r="AA42" s="719"/>
      <c r="AB42" s="719"/>
      <c r="AC42" s="201"/>
    </row>
    <row r="43" spans="2:43" ht="12" customHeight="1">
      <c r="B43" s="727"/>
      <c r="C43" s="694" t="s">
        <v>162</v>
      </c>
      <c r="D43" s="694"/>
      <c r="E43" s="694"/>
      <c r="F43" s="694"/>
      <c r="G43" s="694"/>
      <c r="H43" s="694"/>
      <c r="I43" s="694"/>
      <c r="J43" s="694"/>
      <c r="K43" s="694"/>
      <c r="L43" s="694"/>
      <c r="M43" s="694"/>
      <c r="N43" s="694"/>
      <c r="O43" s="694"/>
      <c r="P43" s="694"/>
      <c r="Q43" s="694"/>
      <c r="R43" s="694"/>
      <c r="S43" s="694"/>
      <c r="T43" s="694"/>
      <c r="U43" s="694"/>
      <c r="V43" s="94">
        <f t="shared" si="1"/>
        <v>141</v>
      </c>
      <c r="W43" s="720">
        <f>B54+G54+M54+B56+G56+M56</f>
        <v>0</v>
      </c>
      <c r="X43" s="720"/>
      <c r="Y43" s="720"/>
      <c r="Z43" s="720"/>
      <c r="AA43" s="720"/>
      <c r="AB43" s="720"/>
      <c r="AC43" s="201"/>
    </row>
    <row r="44" spans="2:43" ht="12" customHeight="1">
      <c r="B44" s="727"/>
      <c r="C44" s="742" t="s">
        <v>310</v>
      </c>
      <c r="D44" s="742"/>
      <c r="E44" s="742"/>
      <c r="F44" s="742"/>
      <c r="G44" s="742"/>
      <c r="H44" s="742"/>
      <c r="I44" s="742"/>
      <c r="J44" s="742"/>
      <c r="K44" s="742"/>
      <c r="L44" s="742"/>
      <c r="M44" s="742"/>
      <c r="N44" s="742"/>
      <c r="O44" s="742"/>
      <c r="P44" s="742"/>
      <c r="Q44" s="742"/>
      <c r="R44" s="742"/>
      <c r="S44" s="742"/>
      <c r="T44" s="742"/>
      <c r="U44" s="742"/>
      <c r="V44" s="181">
        <f t="shared" si="1"/>
        <v>142</v>
      </c>
      <c r="W44" s="719"/>
      <c r="X44" s="719"/>
      <c r="Y44" s="719"/>
      <c r="Z44" s="719"/>
      <c r="AA44" s="719"/>
      <c r="AB44" s="719"/>
      <c r="AC44" s="201"/>
    </row>
    <row r="45" spans="2:43" ht="12" customHeight="1" thickBot="1">
      <c r="B45" s="727"/>
      <c r="C45" s="712" t="s">
        <v>311</v>
      </c>
      <c r="D45" s="712"/>
      <c r="E45" s="712"/>
      <c r="F45" s="712"/>
      <c r="G45" s="712"/>
      <c r="H45" s="712"/>
      <c r="I45" s="712"/>
      <c r="J45" s="712"/>
      <c r="K45" s="712"/>
      <c r="L45" s="712"/>
      <c r="M45" s="712"/>
      <c r="N45" s="712"/>
      <c r="O45" s="712"/>
      <c r="P45" s="712"/>
      <c r="Q45" s="712"/>
      <c r="R45" s="712"/>
      <c r="S45" s="712"/>
      <c r="T45" s="712"/>
      <c r="U45" s="712"/>
      <c r="V45" s="94">
        <f t="shared" si="1"/>
        <v>143</v>
      </c>
      <c r="W45" s="737">
        <f>IF(W41-W42-W43+W44&gt;0,W41-W42-W43+W44,0)</f>
        <v>0</v>
      </c>
      <c r="X45" s="737"/>
      <c r="Y45" s="737"/>
      <c r="Z45" s="737"/>
      <c r="AA45" s="737"/>
      <c r="AB45" s="738"/>
      <c r="AC45" s="201"/>
    </row>
    <row r="46" spans="2:43" ht="12" customHeight="1">
      <c r="B46" s="727"/>
      <c r="C46" s="739" t="s">
        <v>312</v>
      </c>
      <c r="D46" s="750" t="s">
        <v>163</v>
      </c>
      <c r="E46" s="750"/>
      <c r="F46" s="750"/>
      <c r="G46" s="750"/>
      <c r="H46" s="750"/>
      <c r="I46" s="750"/>
      <c r="J46" s="750"/>
      <c r="K46" s="750"/>
      <c r="L46" s="750"/>
      <c r="M46" s="750"/>
      <c r="N46" s="750"/>
      <c r="O46" s="750"/>
      <c r="P46" s="750"/>
      <c r="Q46" s="750"/>
      <c r="R46" s="750"/>
      <c r="S46" s="750"/>
      <c r="T46" s="750"/>
      <c r="U46" s="750"/>
      <c r="V46" s="89">
        <f t="shared" si="1"/>
        <v>144</v>
      </c>
      <c r="W46" s="719">
        <f>'260'!N43</f>
        <v>0</v>
      </c>
      <c r="X46" s="719"/>
      <c r="Y46" s="719"/>
      <c r="Z46" s="719"/>
      <c r="AA46" s="719"/>
      <c r="AB46" s="719"/>
      <c r="AC46" s="201"/>
    </row>
    <row r="47" spans="2:43" ht="12" customHeight="1">
      <c r="B47" s="727"/>
      <c r="C47" s="740"/>
      <c r="D47" s="722" t="s">
        <v>164</v>
      </c>
      <c r="E47" s="722"/>
      <c r="F47" s="722"/>
      <c r="G47" s="722"/>
      <c r="H47" s="722"/>
      <c r="I47" s="722"/>
      <c r="J47" s="722"/>
      <c r="K47" s="722"/>
      <c r="L47" s="722"/>
      <c r="M47" s="722"/>
      <c r="N47" s="722"/>
      <c r="O47" s="722"/>
      <c r="P47" s="722"/>
      <c r="Q47" s="722"/>
      <c r="R47" s="722"/>
      <c r="S47" s="722"/>
      <c r="T47" s="722"/>
      <c r="U47" s="723"/>
      <c r="V47" s="94">
        <f t="shared" si="1"/>
        <v>145</v>
      </c>
      <c r="W47" s="720"/>
      <c r="X47" s="720"/>
      <c r="Y47" s="720"/>
      <c r="Z47" s="720"/>
      <c r="AA47" s="720"/>
      <c r="AB47" s="720"/>
      <c r="AC47" s="201"/>
    </row>
    <row r="48" spans="2:43" ht="12" customHeight="1">
      <c r="B48" s="727"/>
      <c r="C48" s="740"/>
      <c r="D48" s="751" t="s">
        <v>185</v>
      </c>
      <c r="E48" s="751"/>
      <c r="F48" s="751"/>
      <c r="G48" s="751"/>
      <c r="H48" s="751"/>
      <c r="I48" s="751"/>
      <c r="J48" s="751"/>
      <c r="K48" s="751"/>
      <c r="L48" s="751"/>
      <c r="M48" s="751"/>
      <c r="N48" s="751"/>
      <c r="O48" s="751"/>
      <c r="P48" s="751"/>
      <c r="Q48" s="751"/>
      <c r="R48" s="751"/>
      <c r="S48" s="751"/>
      <c r="T48" s="751"/>
      <c r="U48" s="752"/>
      <c r="V48" s="87">
        <f t="shared" si="1"/>
        <v>146</v>
      </c>
      <c r="W48" s="719"/>
      <c r="X48" s="719"/>
      <c r="Y48" s="719"/>
      <c r="Z48" s="719"/>
      <c r="AA48" s="719"/>
      <c r="AB48" s="719"/>
      <c r="AC48" s="201"/>
    </row>
    <row r="49" spans="2:28" ht="12" customHeight="1" thickBot="1">
      <c r="B49" s="727"/>
      <c r="C49" s="741"/>
      <c r="D49" s="730" t="s">
        <v>184</v>
      </c>
      <c r="E49" s="730"/>
      <c r="F49" s="730"/>
      <c r="G49" s="730"/>
      <c r="H49" s="730"/>
      <c r="I49" s="730"/>
      <c r="J49" s="730"/>
      <c r="K49" s="730"/>
      <c r="L49" s="730"/>
      <c r="M49" s="730"/>
      <c r="N49" s="730"/>
      <c r="O49" s="730"/>
      <c r="P49" s="730"/>
      <c r="Q49" s="730"/>
      <c r="R49" s="730"/>
      <c r="S49" s="730"/>
      <c r="T49" s="730"/>
      <c r="U49" s="731"/>
      <c r="V49" s="95">
        <f t="shared" si="1"/>
        <v>147</v>
      </c>
      <c r="W49" s="732">
        <f>W46+W47+W48</f>
        <v>0</v>
      </c>
      <c r="X49" s="732"/>
      <c r="Y49" s="732"/>
      <c r="Z49" s="732"/>
      <c r="AA49" s="732"/>
      <c r="AB49" s="733"/>
    </row>
    <row r="50" spans="2:28" ht="12" customHeight="1">
      <c r="B50" s="727"/>
      <c r="C50" s="724" t="s">
        <v>313</v>
      </c>
      <c r="D50" s="725"/>
      <c r="E50" s="725"/>
      <c r="F50" s="725"/>
      <c r="G50" s="725"/>
      <c r="H50" s="725"/>
      <c r="I50" s="725"/>
      <c r="J50" s="725"/>
      <c r="K50" s="725"/>
      <c r="L50" s="725"/>
      <c r="M50" s="725"/>
      <c r="N50" s="725"/>
      <c r="O50" s="725"/>
      <c r="P50" s="725"/>
      <c r="Q50" s="725"/>
      <c r="R50" s="725"/>
      <c r="S50" s="725"/>
      <c r="T50" s="725"/>
      <c r="U50" s="726"/>
      <c r="V50" s="88">
        <f t="shared" si="1"/>
        <v>148</v>
      </c>
      <c r="W50" s="719">
        <f>IF(W41+W44+W49-W42-W43&gt;0,W41+W44+W49-W42-W43,0)</f>
        <v>0</v>
      </c>
      <c r="X50" s="719"/>
      <c r="Y50" s="719"/>
      <c r="Z50" s="719"/>
      <c r="AA50" s="719"/>
      <c r="AB50" s="721"/>
    </row>
    <row r="51" spans="2:28" ht="12" customHeight="1" thickBot="1">
      <c r="B51" s="727"/>
      <c r="C51" s="734" t="s">
        <v>183</v>
      </c>
      <c r="D51" s="735"/>
      <c r="E51" s="735"/>
      <c r="F51" s="735"/>
      <c r="G51" s="735"/>
      <c r="H51" s="735"/>
      <c r="I51" s="735"/>
      <c r="J51" s="735"/>
      <c r="K51" s="735"/>
      <c r="L51" s="735"/>
      <c r="M51" s="735"/>
      <c r="N51" s="735"/>
      <c r="O51" s="735"/>
      <c r="P51" s="735"/>
      <c r="Q51" s="735"/>
      <c r="R51" s="735"/>
      <c r="S51" s="735"/>
      <c r="T51" s="735"/>
      <c r="U51" s="736"/>
      <c r="V51" s="94">
        <f t="shared" si="1"/>
        <v>149</v>
      </c>
      <c r="W51" s="720">
        <f>IF(W42+W43-W41-W44-W49&gt;0,W42+W43-W41-W44-W49,0)</f>
        <v>0</v>
      </c>
      <c r="X51" s="720"/>
      <c r="Y51" s="720"/>
      <c r="Z51" s="720"/>
      <c r="AA51" s="720"/>
      <c r="AB51" s="729"/>
    </row>
    <row r="52" spans="2:28" ht="13.5" customHeight="1" thickBot="1">
      <c r="B52" s="746" t="s">
        <v>182</v>
      </c>
      <c r="C52" s="747"/>
      <c r="D52" s="747"/>
      <c r="E52" s="747"/>
      <c r="F52" s="747"/>
      <c r="G52" s="747"/>
      <c r="H52" s="747"/>
      <c r="I52" s="747"/>
      <c r="J52" s="747"/>
      <c r="K52" s="747"/>
      <c r="L52" s="747"/>
      <c r="M52" s="747"/>
      <c r="N52" s="747"/>
      <c r="O52" s="748" t="s">
        <v>181</v>
      </c>
      <c r="P52" s="747"/>
      <c r="Q52" s="747"/>
      <c r="R52" s="747"/>
      <c r="S52" s="747"/>
      <c r="T52" s="747"/>
      <c r="U52" s="747"/>
      <c r="V52" s="747"/>
      <c r="W52" s="747"/>
      <c r="X52" s="747"/>
      <c r="Y52" s="747"/>
      <c r="Z52" s="747"/>
      <c r="AA52" s="747"/>
      <c r="AB52" s="749"/>
    </row>
    <row r="53" spans="2:28" s="182" customFormat="1" ht="22.05" customHeight="1">
      <c r="B53" s="650" t="s">
        <v>317</v>
      </c>
      <c r="C53" s="651"/>
      <c r="D53" s="651"/>
      <c r="E53" s="651"/>
      <c r="F53" s="652"/>
      <c r="G53" s="650" t="s">
        <v>318</v>
      </c>
      <c r="H53" s="651"/>
      <c r="I53" s="651"/>
      <c r="J53" s="651"/>
      <c r="K53" s="651"/>
      <c r="L53" s="652"/>
      <c r="M53" s="650" t="s">
        <v>319</v>
      </c>
      <c r="N53" s="652"/>
      <c r="O53" s="650" t="s">
        <v>165</v>
      </c>
      <c r="P53" s="651"/>
      <c r="Q53" s="651"/>
      <c r="R53" s="652"/>
      <c r="S53" s="653" t="s">
        <v>167</v>
      </c>
      <c r="T53" s="653"/>
      <c r="U53" s="653"/>
      <c r="V53" s="653"/>
      <c r="W53" s="653"/>
      <c r="X53" s="653"/>
      <c r="Y53" s="653" t="s">
        <v>169</v>
      </c>
      <c r="Z53" s="653"/>
      <c r="AA53" s="653"/>
      <c r="AB53" s="653"/>
    </row>
    <row r="54" spans="2:28" s="182" customFormat="1" ht="22.05" customHeight="1" thickBot="1">
      <c r="B54" s="647"/>
      <c r="C54" s="648"/>
      <c r="D54" s="648"/>
      <c r="E54" s="648"/>
      <c r="F54" s="649"/>
      <c r="G54" s="647"/>
      <c r="H54" s="648"/>
      <c r="I54" s="648"/>
      <c r="J54" s="648"/>
      <c r="K54" s="648"/>
      <c r="L54" s="649"/>
      <c r="M54" s="647"/>
      <c r="N54" s="649"/>
      <c r="O54" s="647"/>
      <c r="P54" s="648"/>
      <c r="Q54" s="648"/>
      <c r="R54" s="649"/>
      <c r="S54" s="647"/>
      <c r="T54" s="648"/>
      <c r="U54" s="648"/>
      <c r="V54" s="648"/>
      <c r="W54" s="648"/>
      <c r="X54" s="649"/>
      <c r="Y54" s="647"/>
      <c r="Z54" s="648"/>
      <c r="AA54" s="648"/>
      <c r="AB54" s="649"/>
    </row>
    <row r="55" spans="2:28" s="182" customFormat="1" ht="22.05" customHeight="1">
      <c r="B55" s="650" t="s">
        <v>320</v>
      </c>
      <c r="C55" s="651"/>
      <c r="D55" s="651"/>
      <c r="E55" s="651"/>
      <c r="F55" s="652"/>
      <c r="G55" s="650" t="s">
        <v>321</v>
      </c>
      <c r="H55" s="651"/>
      <c r="I55" s="651"/>
      <c r="J55" s="651"/>
      <c r="K55" s="651"/>
      <c r="L55" s="652"/>
      <c r="M55" s="650" t="s">
        <v>322</v>
      </c>
      <c r="N55" s="652"/>
      <c r="O55" s="650" t="s">
        <v>166</v>
      </c>
      <c r="P55" s="651"/>
      <c r="Q55" s="651"/>
      <c r="R55" s="652"/>
      <c r="S55" s="653" t="s">
        <v>168</v>
      </c>
      <c r="T55" s="653"/>
      <c r="U55" s="653"/>
      <c r="V55" s="653"/>
      <c r="W55" s="653"/>
      <c r="X55" s="653"/>
      <c r="Y55" s="653" t="s">
        <v>170</v>
      </c>
      <c r="Z55" s="653"/>
      <c r="AA55" s="653"/>
      <c r="AB55" s="653"/>
    </row>
    <row r="56" spans="2:28" s="207" customFormat="1" ht="22.05" customHeight="1" thickBot="1">
      <c r="B56" s="647"/>
      <c r="C56" s="648"/>
      <c r="D56" s="648"/>
      <c r="E56" s="648"/>
      <c r="F56" s="649"/>
      <c r="G56" s="647"/>
      <c r="H56" s="648"/>
      <c r="I56" s="648"/>
      <c r="J56" s="648"/>
      <c r="K56" s="648"/>
      <c r="L56" s="649"/>
      <c r="M56" s="647"/>
      <c r="N56" s="649"/>
      <c r="O56" s="647"/>
      <c r="P56" s="648"/>
      <c r="Q56" s="648"/>
      <c r="R56" s="649"/>
      <c r="S56" s="647"/>
      <c r="T56" s="648"/>
      <c r="U56" s="648"/>
      <c r="V56" s="648"/>
      <c r="W56" s="648"/>
      <c r="X56" s="649"/>
      <c r="Y56" s="647"/>
      <c r="Z56" s="648"/>
      <c r="AA56" s="648"/>
      <c r="AB56" s="649"/>
    </row>
  </sheetData>
  <mergeCells count="195">
    <mergeCell ref="B20:B36"/>
    <mergeCell ref="B54:F54"/>
    <mergeCell ref="G54:L54"/>
    <mergeCell ref="M54:N54"/>
    <mergeCell ref="O54:R54"/>
    <mergeCell ref="S54:X54"/>
    <mergeCell ref="Y54:AB54"/>
    <mergeCell ref="C28:L28"/>
    <mergeCell ref="C29:L29"/>
    <mergeCell ref="C30:L30"/>
    <mergeCell ref="C31:L31"/>
    <mergeCell ref="C32:L32"/>
    <mergeCell ref="C33:L33"/>
    <mergeCell ref="C41:U41"/>
    <mergeCell ref="C42:U42"/>
    <mergeCell ref="B53:F53"/>
    <mergeCell ref="G53:L53"/>
    <mergeCell ref="O53:R53"/>
    <mergeCell ref="M53:N53"/>
    <mergeCell ref="B52:N52"/>
    <mergeCell ref="O52:AB52"/>
    <mergeCell ref="W46:AB46"/>
    <mergeCell ref="W48:AB48"/>
    <mergeCell ref="D46:U46"/>
    <mergeCell ref="Y53:AB53"/>
    <mergeCell ref="B37:B51"/>
    <mergeCell ref="W37:AB37"/>
    <mergeCell ref="W38:AB38"/>
    <mergeCell ref="W39:AB39"/>
    <mergeCell ref="W51:AB51"/>
    <mergeCell ref="D49:U49"/>
    <mergeCell ref="W49:AB49"/>
    <mergeCell ref="W41:AB41"/>
    <mergeCell ref="C51:U51"/>
    <mergeCell ref="C45:U45"/>
    <mergeCell ref="W45:AB45"/>
    <mergeCell ref="C46:C49"/>
    <mergeCell ref="C44:U44"/>
    <mergeCell ref="W44:AB44"/>
    <mergeCell ref="S53:X53"/>
    <mergeCell ref="D48:U48"/>
    <mergeCell ref="X28:AB28"/>
    <mergeCell ref="M30:N30"/>
    <mergeCell ref="O30:T30"/>
    <mergeCell ref="U30:W30"/>
    <mergeCell ref="X30:AB30"/>
    <mergeCell ref="D47:U47"/>
    <mergeCell ref="W47:AB47"/>
    <mergeCell ref="C34:L34"/>
    <mergeCell ref="C36:L36"/>
    <mergeCell ref="W42:AB42"/>
    <mergeCell ref="W43:AB43"/>
    <mergeCell ref="W50:AB50"/>
    <mergeCell ref="C43:U43"/>
    <mergeCell ref="W40:AB40"/>
    <mergeCell ref="M34:N34"/>
    <mergeCell ref="O34:T34"/>
    <mergeCell ref="U34:W34"/>
    <mergeCell ref="X34:AB34"/>
    <mergeCell ref="M36:N36"/>
    <mergeCell ref="O36:T36"/>
    <mergeCell ref="U36:W36"/>
    <mergeCell ref="X36:AB36"/>
    <mergeCell ref="C50:U50"/>
    <mergeCell ref="M31:N31"/>
    <mergeCell ref="O31:T31"/>
    <mergeCell ref="U31:W31"/>
    <mergeCell ref="X31:AB31"/>
    <mergeCell ref="C7:J7"/>
    <mergeCell ref="C8:J8"/>
    <mergeCell ref="C13:U13"/>
    <mergeCell ref="C14:U14"/>
    <mergeCell ref="M28:N28"/>
    <mergeCell ref="O28:T28"/>
    <mergeCell ref="U28:W28"/>
    <mergeCell ref="M24:N24"/>
    <mergeCell ref="O24:T24"/>
    <mergeCell ref="U24:W24"/>
    <mergeCell ref="W19:AB19"/>
    <mergeCell ref="M29:N29"/>
    <mergeCell ref="O29:T29"/>
    <mergeCell ref="U29:W29"/>
    <mergeCell ref="X29:AB29"/>
    <mergeCell ref="C27:L27"/>
    <mergeCell ref="X26:AB26"/>
    <mergeCell ref="M27:N27"/>
    <mergeCell ref="O27:T27"/>
    <mergeCell ref="U27:W27"/>
    <mergeCell ref="X32:AB32"/>
    <mergeCell ref="M33:N33"/>
    <mergeCell ref="O33:T33"/>
    <mergeCell ref="U33:W33"/>
    <mergeCell ref="X33:AB33"/>
    <mergeCell ref="C37:U37"/>
    <mergeCell ref="C38:U38"/>
    <mergeCell ref="C39:U39"/>
    <mergeCell ref="C40:U40"/>
    <mergeCell ref="M32:N32"/>
    <mergeCell ref="O32:T32"/>
    <mergeCell ref="U32:W32"/>
    <mergeCell ref="M20:N20"/>
    <mergeCell ref="O20:T20"/>
    <mergeCell ref="U20:W20"/>
    <mergeCell ref="C20:L20"/>
    <mergeCell ref="X27:AB27"/>
    <mergeCell ref="X24:AB24"/>
    <mergeCell ref="M25:N25"/>
    <mergeCell ref="O25:T25"/>
    <mergeCell ref="U25:W25"/>
    <mergeCell ref="X25:AB25"/>
    <mergeCell ref="M26:N26"/>
    <mergeCell ref="O26:T26"/>
    <mergeCell ref="U26:W26"/>
    <mergeCell ref="X20:AB20"/>
    <mergeCell ref="C22:L22"/>
    <mergeCell ref="C23:L23"/>
    <mergeCell ref="C24:L24"/>
    <mergeCell ref="C25:L25"/>
    <mergeCell ref="C26:L26"/>
    <mergeCell ref="C15:U15"/>
    <mergeCell ref="Z8:AB8"/>
    <mergeCell ref="Z7:AB7"/>
    <mergeCell ref="M8:O8"/>
    <mergeCell ref="X22:AB22"/>
    <mergeCell ref="M23:N23"/>
    <mergeCell ref="O23:T23"/>
    <mergeCell ref="U23:W23"/>
    <mergeCell ref="X23:AB23"/>
    <mergeCell ref="M22:N22"/>
    <mergeCell ref="O22:T22"/>
    <mergeCell ref="U22:W22"/>
    <mergeCell ref="W16:AB16"/>
    <mergeCell ref="W17:AB17"/>
    <mergeCell ref="W18:AB18"/>
    <mergeCell ref="M21:N21"/>
    <mergeCell ref="O21:T21"/>
    <mergeCell ref="U21:W21"/>
    <mergeCell ref="X21:AB21"/>
    <mergeCell ref="C16:U16"/>
    <mergeCell ref="C17:U17"/>
    <mergeCell ref="C18:U18"/>
    <mergeCell ref="C19:U19"/>
    <mergeCell ref="C21:L21"/>
    <mergeCell ref="C35:L35"/>
    <mergeCell ref="M35:N35"/>
    <mergeCell ref="O35:T35"/>
    <mergeCell ref="U35:W35"/>
    <mergeCell ref="X35:AB35"/>
    <mergeCell ref="R5:AB5"/>
    <mergeCell ref="B6:Q6"/>
    <mergeCell ref="K7:L7"/>
    <mergeCell ref="AA9:AB9"/>
    <mergeCell ref="C9:Z9"/>
    <mergeCell ref="C10:Z10"/>
    <mergeCell ref="N11:P11"/>
    <mergeCell ref="B11:M11"/>
    <mergeCell ref="B13:B19"/>
    <mergeCell ref="W13:AB13"/>
    <mergeCell ref="W14:AB14"/>
    <mergeCell ref="W15:AB15"/>
    <mergeCell ref="AA10:AB10"/>
    <mergeCell ref="Q11:R11"/>
    <mergeCell ref="T11:V11"/>
    <mergeCell ref="X11:Y11"/>
    <mergeCell ref="Z11:AB11"/>
    <mergeCell ref="B7:B10"/>
    <mergeCell ref="P7:R7"/>
    <mergeCell ref="B56:F56"/>
    <mergeCell ref="G56:L56"/>
    <mergeCell ref="M56:N56"/>
    <mergeCell ref="O56:R56"/>
    <mergeCell ref="S56:X56"/>
    <mergeCell ref="Y56:AB56"/>
    <mergeCell ref="B55:F55"/>
    <mergeCell ref="G55:L55"/>
    <mergeCell ref="M55:N55"/>
    <mergeCell ref="O55:R55"/>
    <mergeCell ref="S55:X55"/>
    <mergeCell ref="Y55:AB55"/>
    <mergeCell ref="B5:Q5"/>
    <mergeCell ref="K4:M4"/>
    <mergeCell ref="B2:I2"/>
    <mergeCell ref="V4:X4"/>
    <mergeCell ref="Z4:AA4"/>
    <mergeCell ref="B12:M12"/>
    <mergeCell ref="N12:P12"/>
    <mergeCell ref="Q12:AA12"/>
    <mergeCell ref="R6:AB6"/>
    <mergeCell ref="P8:S8"/>
    <mergeCell ref="T8:Y8"/>
    <mergeCell ref="S2:W2"/>
    <mergeCell ref="X2:AB2"/>
    <mergeCell ref="J2:R2"/>
    <mergeCell ref="T7:V7"/>
    <mergeCell ref="X7:Y7"/>
  </mergeCells>
  <phoneticPr fontId="33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03AA3-CEF0-4F1F-AD0B-F08A1CBB095A}">
  <dimension ref="B1:W16"/>
  <sheetViews>
    <sheetView showGridLines="0" topLeftCell="A3" zoomScaleNormal="100" workbookViewId="0">
      <selection activeCell="M4" sqref="M4:W4"/>
    </sheetView>
  </sheetViews>
  <sheetFormatPr baseColWidth="10" defaultColWidth="9.33203125" defaultRowHeight="13.2"/>
  <cols>
    <col min="2" max="2" width="3.21875" customWidth="1"/>
    <col min="3" max="3" width="5.33203125" customWidth="1"/>
    <col min="4" max="4" width="21.44140625" customWidth="1"/>
    <col min="6" max="6" width="4" customWidth="1"/>
    <col min="7" max="7" width="3.33203125" customWidth="1"/>
    <col min="8" max="8" width="14" customWidth="1"/>
    <col min="9" max="9" width="0.77734375" customWidth="1"/>
    <col min="10" max="10" width="7.44140625" customWidth="1"/>
    <col min="11" max="11" width="1.44140625" customWidth="1"/>
    <col min="12" max="12" width="2.44140625" customWidth="1"/>
    <col min="13" max="13" width="16.44140625" customWidth="1"/>
    <col min="14" max="14" width="1.77734375" customWidth="1"/>
    <col min="15" max="15" width="2" customWidth="1"/>
    <col min="16" max="16" width="7.77734375" customWidth="1"/>
    <col min="17" max="17" width="4.21875" bestFit="1" customWidth="1"/>
    <col min="18" max="18" width="5.21875" customWidth="1"/>
    <col min="19" max="19" width="1.44140625" customWidth="1"/>
    <col min="20" max="20" width="4" customWidth="1"/>
    <col min="21" max="21" width="10" customWidth="1"/>
    <col min="22" max="22" width="2.6640625" customWidth="1"/>
    <col min="23" max="23" width="12.5546875" customWidth="1"/>
  </cols>
  <sheetData>
    <row r="1" spans="2:23" ht="13.8" thickBot="1"/>
    <row r="2" spans="2:23" ht="52.5" customHeight="1" thickBot="1">
      <c r="B2" s="771"/>
      <c r="C2" s="772"/>
      <c r="D2" s="773"/>
      <c r="E2" s="774" t="s">
        <v>178</v>
      </c>
      <c r="F2" s="775"/>
      <c r="G2" s="775"/>
      <c r="H2" s="775"/>
      <c r="I2" s="775"/>
      <c r="J2" s="775"/>
      <c r="K2" s="775"/>
      <c r="L2" s="775"/>
      <c r="M2" s="776"/>
      <c r="N2" s="777"/>
      <c r="O2" s="778"/>
      <c r="P2" s="778"/>
      <c r="Q2" s="778"/>
      <c r="R2" s="778"/>
      <c r="S2" s="779"/>
      <c r="T2" s="780"/>
      <c r="U2" s="781"/>
      <c r="V2" s="781"/>
      <c r="W2" s="782"/>
    </row>
    <row r="3" spans="2:23" ht="29.55" customHeight="1">
      <c r="B3" s="795"/>
      <c r="C3" s="796"/>
      <c r="D3" s="796"/>
      <c r="E3" s="796"/>
      <c r="F3" s="796"/>
      <c r="G3" s="796"/>
      <c r="H3" s="796"/>
      <c r="I3" s="796"/>
      <c r="J3" s="796"/>
      <c r="K3" s="796"/>
      <c r="L3" s="797"/>
      <c r="M3" s="184"/>
      <c r="N3" s="185"/>
      <c r="O3" s="185"/>
      <c r="P3" s="186" t="s">
        <v>293</v>
      </c>
      <c r="Q3" s="186"/>
      <c r="R3" s="186"/>
      <c r="S3" s="186"/>
      <c r="T3" s="186" t="s">
        <v>291</v>
      </c>
      <c r="U3" s="186"/>
      <c r="V3" s="186"/>
      <c r="W3" s="192" t="s">
        <v>292</v>
      </c>
    </row>
    <row r="4" spans="2:23" ht="19.5" customHeight="1">
      <c r="B4" s="789" t="s">
        <v>315</v>
      </c>
      <c r="C4" s="790"/>
      <c r="D4" s="790"/>
      <c r="E4" s="790"/>
      <c r="F4" s="790"/>
      <c r="G4" s="790"/>
      <c r="H4" s="790"/>
      <c r="I4" s="790"/>
      <c r="J4" s="790"/>
      <c r="K4" s="790"/>
      <c r="L4" s="791"/>
      <c r="M4" s="792" t="s">
        <v>316</v>
      </c>
      <c r="N4" s="793"/>
      <c r="O4" s="793"/>
      <c r="P4" s="793"/>
      <c r="Q4" s="793"/>
      <c r="R4" s="793"/>
      <c r="S4" s="793"/>
      <c r="T4" s="793"/>
      <c r="U4" s="793"/>
      <c r="V4" s="793"/>
      <c r="W4" s="794"/>
    </row>
    <row r="5" spans="2:23" ht="79.05" customHeight="1" thickBot="1">
      <c r="B5" s="783"/>
      <c r="C5" s="784"/>
      <c r="D5" s="784"/>
      <c r="E5" s="784"/>
      <c r="F5" s="784"/>
      <c r="G5" s="784"/>
      <c r="H5" s="784"/>
      <c r="I5" s="784"/>
      <c r="J5" s="784"/>
      <c r="K5" s="784"/>
      <c r="L5" s="785"/>
      <c r="M5" s="786"/>
      <c r="N5" s="787"/>
      <c r="O5" s="787"/>
      <c r="P5" s="787"/>
      <c r="Q5" s="787"/>
      <c r="R5" s="787"/>
      <c r="S5" s="787"/>
      <c r="T5" s="787"/>
      <c r="U5" s="787"/>
      <c r="V5" s="787"/>
      <c r="W5" s="788"/>
    </row>
    <row r="6" spans="2:23" s="129" customFormat="1" ht="18.45" customHeight="1" thickBot="1">
      <c r="B6" s="801" t="s">
        <v>171</v>
      </c>
      <c r="C6" s="802"/>
      <c r="D6" s="802"/>
      <c r="E6" s="802"/>
      <c r="F6" s="802"/>
      <c r="G6" s="802"/>
      <c r="H6" s="802"/>
      <c r="I6" s="802"/>
      <c r="J6" s="802"/>
      <c r="K6" s="802"/>
      <c r="L6" s="802"/>
      <c r="M6" s="802"/>
      <c r="N6" s="802"/>
      <c r="O6" s="802"/>
      <c r="P6" s="802"/>
      <c r="Q6" s="802"/>
      <c r="R6" s="798" t="s">
        <v>177</v>
      </c>
      <c r="S6" s="799"/>
      <c r="T6" s="799"/>
      <c r="U6" s="799"/>
      <c r="V6" s="799"/>
      <c r="W6" s="800"/>
    </row>
    <row r="7" spans="2:23" ht="12" customHeight="1">
      <c r="B7" s="767" t="s">
        <v>173</v>
      </c>
      <c r="C7" s="694" t="s">
        <v>0</v>
      </c>
      <c r="D7" s="694"/>
      <c r="E7" s="694"/>
      <c r="F7" s="694"/>
      <c r="G7" s="694"/>
      <c r="H7" s="694"/>
      <c r="I7" s="694"/>
      <c r="J7" s="694"/>
      <c r="K7" s="694"/>
      <c r="L7" s="694"/>
      <c r="M7" s="694"/>
      <c r="N7" s="694"/>
      <c r="O7" s="694"/>
      <c r="P7" s="694"/>
      <c r="Q7" s="188">
        <v>162</v>
      </c>
      <c r="R7" s="768"/>
      <c r="S7" s="769"/>
      <c r="T7" s="769"/>
      <c r="U7" s="769"/>
      <c r="V7" s="769"/>
      <c r="W7" s="770"/>
    </row>
    <row r="8" spans="2:23" ht="12" customHeight="1">
      <c r="B8" s="744"/>
      <c r="C8" s="697" t="s">
        <v>174</v>
      </c>
      <c r="D8" s="697"/>
      <c r="E8" s="697"/>
      <c r="F8" s="697"/>
      <c r="G8" s="697"/>
      <c r="H8" s="697"/>
      <c r="I8" s="697"/>
      <c r="J8" s="697"/>
      <c r="K8" s="697"/>
      <c r="L8" s="697"/>
      <c r="M8" s="697"/>
      <c r="N8" s="697"/>
      <c r="O8" s="697"/>
      <c r="P8" s="697"/>
      <c r="Q8" s="189">
        <v>163</v>
      </c>
      <c r="R8" s="762"/>
      <c r="S8" s="763"/>
      <c r="T8" s="763"/>
      <c r="U8" s="763"/>
      <c r="V8" s="763"/>
      <c r="W8" s="764"/>
    </row>
    <row r="9" spans="2:23" ht="12" customHeight="1">
      <c r="B9" s="744"/>
      <c r="C9" s="694" t="s">
        <v>175</v>
      </c>
      <c r="D9" s="694"/>
      <c r="E9" s="694"/>
      <c r="F9" s="694"/>
      <c r="G9" s="694"/>
      <c r="H9" s="694"/>
      <c r="I9" s="694"/>
      <c r="J9" s="694"/>
      <c r="K9" s="694"/>
      <c r="L9" s="694"/>
      <c r="M9" s="694"/>
      <c r="N9" s="694"/>
      <c r="O9" s="694"/>
      <c r="P9" s="694"/>
      <c r="Q9" s="190">
        <v>164</v>
      </c>
      <c r="R9" s="768"/>
      <c r="S9" s="769"/>
      <c r="T9" s="769"/>
      <c r="U9" s="769"/>
      <c r="V9" s="769"/>
      <c r="W9" s="770"/>
    </row>
    <row r="10" spans="2:23" ht="12" customHeight="1">
      <c r="B10" s="744"/>
      <c r="C10" s="697" t="s">
        <v>1</v>
      </c>
      <c r="D10" s="697"/>
      <c r="E10" s="697"/>
      <c r="F10" s="697"/>
      <c r="G10" s="697"/>
      <c r="H10" s="697"/>
      <c r="I10" s="697"/>
      <c r="J10" s="697"/>
      <c r="K10" s="697"/>
      <c r="L10" s="697"/>
      <c r="M10" s="697"/>
      <c r="N10" s="697"/>
      <c r="O10" s="697"/>
      <c r="P10" s="697"/>
      <c r="Q10" s="189">
        <v>165</v>
      </c>
      <c r="R10" s="762"/>
      <c r="S10" s="763"/>
      <c r="T10" s="763"/>
      <c r="U10" s="763"/>
      <c r="V10" s="763"/>
      <c r="W10" s="764"/>
    </row>
    <row r="11" spans="2:23" ht="12" customHeight="1">
      <c r="B11" s="744"/>
      <c r="C11" s="694" t="s">
        <v>2</v>
      </c>
      <c r="D11" s="694"/>
      <c r="E11" s="694"/>
      <c r="F11" s="694"/>
      <c r="G11" s="694"/>
      <c r="H11" s="694"/>
      <c r="I11" s="694"/>
      <c r="J11" s="694"/>
      <c r="K11" s="694"/>
      <c r="L11" s="694"/>
      <c r="M11" s="694"/>
      <c r="N11" s="694"/>
      <c r="O11" s="694"/>
      <c r="P11" s="694"/>
      <c r="Q11" s="190">
        <v>166</v>
      </c>
      <c r="R11" s="768"/>
      <c r="S11" s="769"/>
      <c r="T11" s="769"/>
      <c r="U11" s="769"/>
      <c r="V11" s="769"/>
      <c r="W11" s="770"/>
    </row>
    <row r="12" spans="2:23" ht="12" customHeight="1">
      <c r="B12" s="744"/>
      <c r="C12" s="697" t="s">
        <v>3</v>
      </c>
      <c r="D12" s="697"/>
      <c r="E12" s="697"/>
      <c r="F12" s="697"/>
      <c r="G12" s="697"/>
      <c r="H12" s="697"/>
      <c r="I12" s="697"/>
      <c r="J12" s="697"/>
      <c r="K12" s="697"/>
      <c r="L12" s="697"/>
      <c r="M12" s="697"/>
      <c r="N12" s="697"/>
      <c r="O12" s="697"/>
      <c r="P12" s="697"/>
      <c r="Q12" s="189">
        <v>167</v>
      </c>
      <c r="R12" s="762"/>
      <c r="S12" s="763"/>
      <c r="T12" s="763"/>
      <c r="U12" s="763"/>
      <c r="V12" s="763"/>
      <c r="W12" s="764"/>
    </row>
    <row r="13" spans="2:23" ht="12" customHeight="1">
      <c r="B13" s="744"/>
      <c r="C13" s="694" t="s">
        <v>176</v>
      </c>
      <c r="D13" s="694"/>
      <c r="E13" s="694"/>
      <c r="F13" s="694"/>
      <c r="G13" s="694"/>
      <c r="H13" s="694"/>
      <c r="I13" s="694"/>
      <c r="J13" s="694"/>
      <c r="K13" s="694"/>
      <c r="L13" s="694"/>
      <c r="M13" s="694"/>
      <c r="N13" s="694"/>
      <c r="O13" s="694"/>
      <c r="P13" s="694"/>
      <c r="Q13" s="190">
        <v>168</v>
      </c>
      <c r="R13" s="753"/>
      <c r="S13" s="754"/>
      <c r="T13" s="754"/>
      <c r="U13" s="754"/>
      <c r="V13" s="754"/>
      <c r="W13" s="755"/>
    </row>
    <row r="14" spans="2:23" ht="12" customHeight="1" thickBot="1">
      <c r="B14" s="745"/>
      <c r="C14" s="697" t="s">
        <v>180</v>
      </c>
      <c r="D14" s="697"/>
      <c r="E14" s="697"/>
      <c r="F14" s="697"/>
      <c r="G14" s="697"/>
      <c r="H14" s="697"/>
      <c r="I14" s="697"/>
      <c r="J14" s="697"/>
      <c r="K14" s="697"/>
      <c r="L14" s="697"/>
      <c r="M14" s="697"/>
      <c r="N14" s="697"/>
      <c r="O14" s="697"/>
      <c r="P14" s="697"/>
      <c r="Q14" s="189">
        <v>169</v>
      </c>
      <c r="R14" s="762"/>
      <c r="S14" s="763"/>
      <c r="T14" s="763"/>
      <c r="U14" s="763"/>
      <c r="V14" s="763"/>
      <c r="W14" s="764"/>
    </row>
    <row r="15" spans="2:23" ht="13.8" thickBot="1">
      <c r="B15" s="765" t="s">
        <v>172</v>
      </c>
      <c r="C15" s="766"/>
      <c r="D15" s="766"/>
      <c r="E15" s="766"/>
      <c r="F15" s="766"/>
      <c r="G15" s="766"/>
      <c r="H15" s="766"/>
      <c r="I15" s="766"/>
      <c r="J15" s="766"/>
      <c r="K15" s="766"/>
      <c r="L15" s="766"/>
      <c r="M15" s="766"/>
      <c r="N15" s="766"/>
      <c r="O15" s="766"/>
      <c r="P15" s="766"/>
      <c r="Q15" s="191">
        <v>170</v>
      </c>
      <c r="R15" s="756"/>
      <c r="S15" s="757"/>
      <c r="T15" s="757"/>
      <c r="U15" s="757"/>
      <c r="V15" s="757"/>
      <c r="W15" s="758"/>
    </row>
    <row r="16" spans="2:23" s="86" customFormat="1" ht="358.95" customHeight="1" thickBot="1">
      <c r="B16" s="759"/>
      <c r="C16" s="760"/>
      <c r="D16" s="760"/>
      <c r="E16" s="760"/>
      <c r="F16" s="760"/>
      <c r="G16" s="760"/>
      <c r="H16" s="760"/>
      <c r="I16" s="760"/>
      <c r="J16" s="760"/>
      <c r="K16" s="760"/>
      <c r="L16" s="760"/>
      <c r="M16" s="760"/>
      <c r="N16" s="760"/>
      <c r="O16" s="760"/>
      <c r="P16" s="760"/>
      <c r="Q16" s="760"/>
      <c r="R16" s="760"/>
      <c r="S16" s="760"/>
      <c r="T16" s="760"/>
      <c r="U16" s="760"/>
      <c r="V16" s="760"/>
      <c r="W16" s="761"/>
    </row>
  </sheetData>
  <mergeCells count="31">
    <mergeCell ref="C7:P7"/>
    <mergeCell ref="R7:W7"/>
    <mergeCell ref="C8:P8"/>
    <mergeCell ref="R8:W8"/>
    <mergeCell ref="B2:D2"/>
    <mergeCell ref="E2:M2"/>
    <mergeCell ref="N2:S2"/>
    <mergeCell ref="T2:W2"/>
    <mergeCell ref="B5:L5"/>
    <mergeCell ref="M5:W5"/>
    <mergeCell ref="B4:L4"/>
    <mergeCell ref="M4:W4"/>
    <mergeCell ref="B3:L3"/>
    <mergeCell ref="R6:W6"/>
    <mergeCell ref="B6:Q6"/>
    <mergeCell ref="R13:W13"/>
    <mergeCell ref="R15:W15"/>
    <mergeCell ref="B16:W16"/>
    <mergeCell ref="C12:P12"/>
    <mergeCell ref="R12:W12"/>
    <mergeCell ref="B15:P15"/>
    <mergeCell ref="B7:B14"/>
    <mergeCell ref="C13:P13"/>
    <mergeCell ref="C14:P14"/>
    <mergeCell ref="R14:W14"/>
    <mergeCell ref="C9:P9"/>
    <mergeCell ref="R9:W9"/>
    <mergeCell ref="C10:P10"/>
    <mergeCell ref="R10:W10"/>
    <mergeCell ref="C11:P11"/>
    <mergeCell ref="R11:W1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K117"/>
  <sheetViews>
    <sheetView zoomScale="70" zoomScaleNormal="90" workbookViewId="0">
      <selection activeCell="M4" sqref="M4:W4"/>
    </sheetView>
  </sheetViews>
  <sheetFormatPr baseColWidth="10" defaultRowHeight="10.199999999999999"/>
  <cols>
    <col min="1" max="1" width="29.44140625" style="5" customWidth="1"/>
    <col min="2" max="2" width="47.44140625" style="5" customWidth="1"/>
    <col min="3" max="3" width="27" style="5" customWidth="1"/>
    <col min="4" max="4" width="17" style="12" bestFit="1" customWidth="1"/>
    <col min="5" max="5" width="17.44140625" style="12" bestFit="1" customWidth="1"/>
    <col min="6" max="6" width="18.77734375" style="12" bestFit="1" customWidth="1"/>
    <col min="7" max="7" width="21.33203125" style="12" customWidth="1"/>
    <col min="8" max="8" width="17.44140625" style="12" bestFit="1" customWidth="1"/>
    <col min="9" max="9" width="17.77734375" style="5" bestFit="1" customWidth="1"/>
    <col min="10" max="10" width="19.21875" style="5" bestFit="1" customWidth="1"/>
    <col min="11" max="11" width="16.6640625" style="5" bestFit="1" customWidth="1"/>
    <col min="12" max="256" width="12" style="5"/>
    <col min="257" max="257" width="29.44140625" style="5" customWidth="1"/>
    <col min="258" max="258" width="47.44140625" style="5" customWidth="1"/>
    <col min="259" max="259" width="27" style="5" customWidth="1"/>
    <col min="260" max="260" width="17" style="5" bestFit="1" customWidth="1"/>
    <col min="261" max="261" width="17.44140625" style="5" bestFit="1" customWidth="1"/>
    <col min="262" max="262" width="18.77734375" style="5" bestFit="1" customWidth="1"/>
    <col min="263" max="263" width="21.33203125" style="5" customWidth="1"/>
    <col min="264" max="264" width="17.44140625" style="5" bestFit="1" customWidth="1"/>
    <col min="265" max="265" width="17.77734375" style="5" bestFit="1" customWidth="1"/>
    <col min="266" max="266" width="19.21875" style="5" bestFit="1" customWidth="1"/>
    <col min="267" max="267" width="16.6640625" style="5" bestFit="1" customWidth="1"/>
    <col min="268" max="512" width="12" style="5"/>
    <col min="513" max="513" width="29.44140625" style="5" customWidth="1"/>
    <col min="514" max="514" width="47.44140625" style="5" customWidth="1"/>
    <col min="515" max="515" width="27" style="5" customWidth="1"/>
    <col min="516" max="516" width="17" style="5" bestFit="1" customWidth="1"/>
    <col min="517" max="517" width="17.44140625" style="5" bestFit="1" customWidth="1"/>
    <col min="518" max="518" width="18.77734375" style="5" bestFit="1" customWidth="1"/>
    <col min="519" max="519" width="21.33203125" style="5" customWidth="1"/>
    <col min="520" max="520" width="17.44140625" style="5" bestFit="1" customWidth="1"/>
    <col min="521" max="521" width="17.77734375" style="5" bestFit="1" customWidth="1"/>
    <col min="522" max="522" width="19.21875" style="5" bestFit="1" customWidth="1"/>
    <col min="523" max="523" width="16.6640625" style="5" bestFit="1" customWidth="1"/>
    <col min="524" max="768" width="12" style="5"/>
    <col min="769" max="769" width="29.44140625" style="5" customWidth="1"/>
    <col min="770" max="770" width="47.44140625" style="5" customWidth="1"/>
    <col min="771" max="771" width="27" style="5" customWidth="1"/>
    <col min="772" max="772" width="17" style="5" bestFit="1" customWidth="1"/>
    <col min="773" max="773" width="17.44140625" style="5" bestFit="1" customWidth="1"/>
    <col min="774" max="774" width="18.77734375" style="5" bestFit="1" customWidth="1"/>
    <col min="775" max="775" width="21.33203125" style="5" customWidth="1"/>
    <col min="776" max="776" width="17.44140625" style="5" bestFit="1" customWidth="1"/>
    <col min="777" max="777" width="17.77734375" style="5" bestFit="1" customWidth="1"/>
    <col min="778" max="778" width="19.21875" style="5" bestFit="1" customWidth="1"/>
    <col min="779" max="779" width="16.6640625" style="5" bestFit="1" customWidth="1"/>
    <col min="780" max="1024" width="12" style="5"/>
    <col min="1025" max="1025" width="29.44140625" style="5" customWidth="1"/>
    <col min="1026" max="1026" width="47.44140625" style="5" customWidth="1"/>
    <col min="1027" max="1027" width="27" style="5" customWidth="1"/>
    <col min="1028" max="1028" width="17" style="5" bestFit="1" customWidth="1"/>
    <col min="1029" max="1029" width="17.44140625" style="5" bestFit="1" customWidth="1"/>
    <col min="1030" max="1030" width="18.77734375" style="5" bestFit="1" customWidth="1"/>
    <col min="1031" max="1031" width="21.33203125" style="5" customWidth="1"/>
    <col min="1032" max="1032" width="17.44140625" style="5" bestFit="1" customWidth="1"/>
    <col min="1033" max="1033" width="17.77734375" style="5" bestFit="1" customWidth="1"/>
    <col min="1034" max="1034" width="19.21875" style="5" bestFit="1" customWidth="1"/>
    <col min="1035" max="1035" width="16.6640625" style="5" bestFit="1" customWidth="1"/>
    <col min="1036" max="1280" width="12" style="5"/>
    <col min="1281" max="1281" width="29.44140625" style="5" customWidth="1"/>
    <col min="1282" max="1282" width="47.44140625" style="5" customWidth="1"/>
    <col min="1283" max="1283" width="27" style="5" customWidth="1"/>
    <col min="1284" max="1284" width="17" style="5" bestFit="1" customWidth="1"/>
    <col min="1285" max="1285" width="17.44140625" style="5" bestFit="1" customWidth="1"/>
    <col min="1286" max="1286" width="18.77734375" style="5" bestFit="1" customWidth="1"/>
    <col min="1287" max="1287" width="21.33203125" style="5" customWidth="1"/>
    <col min="1288" max="1288" width="17.44140625" style="5" bestFit="1" customWidth="1"/>
    <col min="1289" max="1289" width="17.77734375" style="5" bestFit="1" customWidth="1"/>
    <col min="1290" max="1290" width="19.21875" style="5" bestFit="1" customWidth="1"/>
    <col min="1291" max="1291" width="16.6640625" style="5" bestFit="1" customWidth="1"/>
    <col min="1292" max="1536" width="12" style="5"/>
    <col min="1537" max="1537" width="29.44140625" style="5" customWidth="1"/>
    <col min="1538" max="1538" width="47.44140625" style="5" customWidth="1"/>
    <col min="1539" max="1539" width="27" style="5" customWidth="1"/>
    <col min="1540" max="1540" width="17" style="5" bestFit="1" customWidth="1"/>
    <col min="1541" max="1541" width="17.44140625" style="5" bestFit="1" customWidth="1"/>
    <col min="1542" max="1542" width="18.77734375" style="5" bestFit="1" customWidth="1"/>
    <col min="1543" max="1543" width="21.33203125" style="5" customWidth="1"/>
    <col min="1544" max="1544" width="17.44140625" style="5" bestFit="1" customWidth="1"/>
    <col min="1545" max="1545" width="17.77734375" style="5" bestFit="1" customWidth="1"/>
    <col min="1546" max="1546" width="19.21875" style="5" bestFit="1" customWidth="1"/>
    <col min="1547" max="1547" width="16.6640625" style="5" bestFit="1" customWidth="1"/>
    <col min="1548" max="1792" width="12" style="5"/>
    <col min="1793" max="1793" width="29.44140625" style="5" customWidth="1"/>
    <col min="1794" max="1794" width="47.44140625" style="5" customWidth="1"/>
    <col min="1795" max="1795" width="27" style="5" customWidth="1"/>
    <col min="1796" max="1796" width="17" style="5" bestFit="1" customWidth="1"/>
    <col min="1797" max="1797" width="17.44140625" style="5" bestFit="1" customWidth="1"/>
    <col min="1798" max="1798" width="18.77734375" style="5" bestFit="1" customWidth="1"/>
    <col min="1799" max="1799" width="21.33203125" style="5" customWidth="1"/>
    <col min="1800" max="1800" width="17.44140625" style="5" bestFit="1" customWidth="1"/>
    <col min="1801" max="1801" width="17.77734375" style="5" bestFit="1" customWidth="1"/>
    <col min="1802" max="1802" width="19.21875" style="5" bestFit="1" customWidth="1"/>
    <col min="1803" max="1803" width="16.6640625" style="5" bestFit="1" customWidth="1"/>
    <col min="1804" max="2048" width="12" style="5"/>
    <col min="2049" max="2049" width="29.44140625" style="5" customWidth="1"/>
    <col min="2050" max="2050" width="47.44140625" style="5" customWidth="1"/>
    <col min="2051" max="2051" width="27" style="5" customWidth="1"/>
    <col min="2052" max="2052" width="17" style="5" bestFit="1" customWidth="1"/>
    <col min="2053" max="2053" width="17.44140625" style="5" bestFit="1" customWidth="1"/>
    <col min="2054" max="2054" width="18.77734375" style="5" bestFit="1" customWidth="1"/>
    <col min="2055" max="2055" width="21.33203125" style="5" customWidth="1"/>
    <col min="2056" max="2056" width="17.44140625" style="5" bestFit="1" customWidth="1"/>
    <col min="2057" max="2057" width="17.77734375" style="5" bestFit="1" customWidth="1"/>
    <col min="2058" max="2058" width="19.21875" style="5" bestFit="1" customWidth="1"/>
    <col min="2059" max="2059" width="16.6640625" style="5" bestFit="1" customWidth="1"/>
    <col min="2060" max="2304" width="12" style="5"/>
    <col min="2305" max="2305" width="29.44140625" style="5" customWidth="1"/>
    <col min="2306" max="2306" width="47.44140625" style="5" customWidth="1"/>
    <col min="2307" max="2307" width="27" style="5" customWidth="1"/>
    <col min="2308" max="2308" width="17" style="5" bestFit="1" customWidth="1"/>
    <col min="2309" max="2309" width="17.44140625" style="5" bestFit="1" customWidth="1"/>
    <col min="2310" max="2310" width="18.77734375" style="5" bestFit="1" customWidth="1"/>
    <col min="2311" max="2311" width="21.33203125" style="5" customWidth="1"/>
    <col min="2312" max="2312" width="17.44140625" style="5" bestFit="1" customWidth="1"/>
    <col min="2313" max="2313" width="17.77734375" style="5" bestFit="1" customWidth="1"/>
    <col min="2314" max="2314" width="19.21875" style="5" bestFit="1" customWidth="1"/>
    <col min="2315" max="2315" width="16.6640625" style="5" bestFit="1" customWidth="1"/>
    <col min="2316" max="2560" width="12" style="5"/>
    <col min="2561" max="2561" width="29.44140625" style="5" customWidth="1"/>
    <col min="2562" max="2562" width="47.44140625" style="5" customWidth="1"/>
    <col min="2563" max="2563" width="27" style="5" customWidth="1"/>
    <col min="2564" max="2564" width="17" style="5" bestFit="1" customWidth="1"/>
    <col min="2565" max="2565" width="17.44140625" style="5" bestFit="1" customWidth="1"/>
    <col min="2566" max="2566" width="18.77734375" style="5" bestFit="1" customWidth="1"/>
    <col min="2567" max="2567" width="21.33203125" style="5" customWidth="1"/>
    <col min="2568" max="2568" width="17.44140625" style="5" bestFit="1" customWidth="1"/>
    <col min="2569" max="2569" width="17.77734375" style="5" bestFit="1" customWidth="1"/>
    <col min="2570" max="2570" width="19.21875" style="5" bestFit="1" customWidth="1"/>
    <col min="2571" max="2571" width="16.6640625" style="5" bestFit="1" customWidth="1"/>
    <col min="2572" max="2816" width="12" style="5"/>
    <col min="2817" max="2817" width="29.44140625" style="5" customWidth="1"/>
    <col min="2818" max="2818" width="47.44140625" style="5" customWidth="1"/>
    <col min="2819" max="2819" width="27" style="5" customWidth="1"/>
    <col min="2820" max="2820" width="17" style="5" bestFit="1" customWidth="1"/>
    <col min="2821" max="2821" width="17.44140625" style="5" bestFit="1" customWidth="1"/>
    <col min="2822" max="2822" width="18.77734375" style="5" bestFit="1" customWidth="1"/>
    <col min="2823" max="2823" width="21.33203125" style="5" customWidth="1"/>
    <col min="2824" max="2824" width="17.44140625" style="5" bestFit="1" customWidth="1"/>
    <col min="2825" max="2825" width="17.77734375" style="5" bestFit="1" customWidth="1"/>
    <col min="2826" max="2826" width="19.21875" style="5" bestFit="1" customWidth="1"/>
    <col min="2827" max="2827" width="16.6640625" style="5" bestFit="1" customWidth="1"/>
    <col min="2828" max="3072" width="12" style="5"/>
    <col min="3073" max="3073" width="29.44140625" style="5" customWidth="1"/>
    <col min="3074" max="3074" width="47.44140625" style="5" customWidth="1"/>
    <col min="3075" max="3075" width="27" style="5" customWidth="1"/>
    <col min="3076" max="3076" width="17" style="5" bestFit="1" customWidth="1"/>
    <col min="3077" max="3077" width="17.44140625" style="5" bestFit="1" customWidth="1"/>
    <col min="3078" max="3078" width="18.77734375" style="5" bestFit="1" customWidth="1"/>
    <col min="3079" max="3079" width="21.33203125" style="5" customWidth="1"/>
    <col min="3080" max="3080" width="17.44140625" style="5" bestFit="1" customWidth="1"/>
    <col min="3081" max="3081" width="17.77734375" style="5" bestFit="1" customWidth="1"/>
    <col min="3082" max="3082" width="19.21875" style="5" bestFit="1" customWidth="1"/>
    <col min="3083" max="3083" width="16.6640625" style="5" bestFit="1" customWidth="1"/>
    <col min="3084" max="3328" width="12" style="5"/>
    <col min="3329" max="3329" width="29.44140625" style="5" customWidth="1"/>
    <col min="3330" max="3330" width="47.44140625" style="5" customWidth="1"/>
    <col min="3331" max="3331" width="27" style="5" customWidth="1"/>
    <col min="3332" max="3332" width="17" style="5" bestFit="1" customWidth="1"/>
    <col min="3333" max="3333" width="17.44140625" style="5" bestFit="1" customWidth="1"/>
    <col min="3334" max="3334" width="18.77734375" style="5" bestFit="1" customWidth="1"/>
    <col min="3335" max="3335" width="21.33203125" style="5" customWidth="1"/>
    <col min="3336" max="3336" width="17.44140625" style="5" bestFit="1" customWidth="1"/>
    <col min="3337" max="3337" width="17.77734375" style="5" bestFit="1" customWidth="1"/>
    <col min="3338" max="3338" width="19.21875" style="5" bestFit="1" customWidth="1"/>
    <col min="3339" max="3339" width="16.6640625" style="5" bestFit="1" customWidth="1"/>
    <col min="3340" max="3584" width="12" style="5"/>
    <col min="3585" max="3585" width="29.44140625" style="5" customWidth="1"/>
    <col min="3586" max="3586" width="47.44140625" style="5" customWidth="1"/>
    <col min="3587" max="3587" width="27" style="5" customWidth="1"/>
    <col min="3588" max="3588" width="17" style="5" bestFit="1" customWidth="1"/>
    <col min="3589" max="3589" width="17.44140625" style="5" bestFit="1" customWidth="1"/>
    <col min="3590" max="3590" width="18.77734375" style="5" bestFit="1" customWidth="1"/>
    <col min="3591" max="3591" width="21.33203125" style="5" customWidth="1"/>
    <col min="3592" max="3592" width="17.44140625" style="5" bestFit="1" customWidth="1"/>
    <col min="3593" max="3593" width="17.77734375" style="5" bestFit="1" customWidth="1"/>
    <col min="3594" max="3594" width="19.21875" style="5" bestFit="1" customWidth="1"/>
    <col min="3595" max="3595" width="16.6640625" style="5" bestFit="1" customWidth="1"/>
    <col min="3596" max="3840" width="12" style="5"/>
    <col min="3841" max="3841" width="29.44140625" style="5" customWidth="1"/>
    <col min="3842" max="3842" width="47.44140625" style="5" customWidth="1"/>
    <col min="3843" max="3843" width="27" style="5" customWidth="1"/>
    <col min="3844" max="3844" width="17" style="5" bestFit="1" customWidth="1"/>
    <col min="3845" max="3845" width="17.44140625" style="5" bestFit="1" customWidth="1"/>
    <col min="3846" max="3846" width="18.77734375" style="5" bestFit="1" customWidth="1"/>
    <col min="3847" max="3847" width="21.33203125" style="5" customWidth="1"/>
    <col min="3848" max="3848" width="17.44140625" style="5" bestFit="1" customWidth="1"/>
    <col min="3849" max="3849" width="17.77734375" style="5" bestFit="1" customWidth="1"/>
    <col min="3850" max="3850" width="19.21875" style="5" bestFit="1" customWidth="1"/>
    <col min="3851" max="3851" width="16.6640625" style="5" bestFit="1" customWidth="1"/>
    <col min="3852" max="4096" width="12" style="5"/>
    <col min="4097" max="4097" width="29.44140625" style="5" customWidth="1"/>
    <col min="4098" max="4098" width="47.44140625" style="5" customWidth="1"/>
    <col min="4099" max="4099" width="27" style="5" customWidth="1"/>
    <col min="4100" max="4100" width="17" style="5" bestFit="1" customWidth="1"/>
    <col min="4101" max="4101" width="17.44140625" style="5" bestFit="1" customWidth="1"/>
    <col min="4102" max="4102" width="18.77734375" style="5" bestFit="1" customWidth="1"/>
    <col min="4103" max="4103" width="21.33203125" style="5" customWidth="1"/>
    <col min="4104" max="4104" width="17.44140625" style="5" bestFit="1" customWidth="1"/>
    <col min="4105" max="4105" width="17.77734375" style="5" bestFit="1" customWidth="1"/>
    <col min="4106" max="4106" width="19.21875" style="5" bestFit="1" customWidth="1"/>
    <col min="4107" max="4107" width="16.6640625" style="5" bestFit="1" customWidth="1"/>
    <col min="4108" max="4352" width="12" style="5"/>
    <col min="4353" max="4353" width="29.44140625" style="5" customWidth="1"/>
    <col min="4354" max="4354" width="47.44140625" style="5" customWidth="1"/>
    <col min="4355" max="4355" width="27" style="5" customWidth="1"/>
    <col min="4356" max="4356" width="17" style="5" bestFit="1" customWidth="1"/>
    <col min="4357" max="4357" width="17.44140625" style="5" bestFit="1" customWidth="1"/>
    <col min="4358" max="4358" width="18.77734375" style="5" bestFit="1" customWidth="1"/>
    <col min="4359" max="4359" width="21.33203125" style="5" customWidth="1"/>
    <col min="4360" max="4360" width="17.44140625" style="5" bestFit="1" customWidth="1"/>
    <col min="4361" max="4361" width="17.77734375" style="5" bestFit="1" customWidth="1"/>
    <col min="4362" max="4362" width="19.21875" style="5" bestFit="1" customWidth="1"/>
    <col min="4363" max="4363" width="16.6640625" style="5" bestFit="1" customWidth="1"/>
    <col min="4364" max="4608" width="12" style="5"/>
    <col min="4609" max="4609" width="29.44140625" style="5" customWidth="1"/>
    <col min="4610" max="4610" width="47.44140625" style="5" customWidth="1"/>
    <col min="4611" max="4611" width="27" style="5" customWidth="1"/>
    <col min="4612" max="4612" width="17" style="5" bestFit="1" customWidth="1"/>
    <col min="4613" max="4613" width="17.44140625" style="5" bestFit="1" customWidth="1"/>
    <col min="4614" max="4614" width="18.77734375" style="5" bestFit="1" customWidth="1"/>
    <col min="4615" max="4615" width="21.33203125" style="5" customWidth="1"/>
    <col min="4616" max="4616" width="17.44140625" style="5" bestFit="1" customWidth="1"/>
    <col min="4617" max="4617" width="17.77734375" style="5" bestFit="1" customWidth="1"/>
    <col min="4618" max="4618" width="19.21875" style="5" bestFit="1" customWidth="1"/>
    <col min="4619" max="4619" width="16.6640625" style="5" bestFit="1" customWidth="1"/>
    <col min="4620" max="4864" width="12" style="5"/>
    <col min="4865" max="4865" width="29.44140625" style="5" customWidth="1"/>
    <col min="4866" max="4866" width="47.44140625" style="5" customWidth="1"/>
    <col min="4867" max="4867" width="27" style="5" customWidth="1"/>
    <col min="4868" max="4868" width="17" style="5" bestFit="1" customWidth="1"/>
    <col min="4869" max="4869" width="17.44140625" style="5" bestFit="1" customWidth="1"/>
    <col min="4870" max="4870" width="18.77734375" style="5" bestFit="1" customWidth="1"/>
    <col min="4871" max="4871" width="21.33203125" style="5" customWidth="1"/>
    <col min="4872" max="4872" width="17.44140625" style="5" bestFit="1" customWidth="1"/>
    <col min="4873" max="4873" width="17.77734375" style="5" bestFit="1" customWidth="1"/>
    <col min="4874" max="4874" width="19.21875" style="5" bestFit="1" customWidth="1"/>
    <col min="4875" max="4875" width="16.6640625" style="5" bestFit="1" customWidth="1"/>
    <col min="4876" max="5120" width="12" style="5"/>
    <col min="5121" max="5121" width="29.44140625" style="5" customWidth="1"/>
    <col min="5122" max="5122" width="47.44140625" style="5" customWidth="1"/>
    <col min="5123" max="5123" width="27" style="5" customWidth="1"/>
    <col min="5124" max="5124" width="17" style="5" bestFit="1" customWidth="1"/>
    <col min="5125" max="5125" width="17.44140625" style="5" bestFit="1" customWidth="1"/>
    <col min="5126" max="5126" width="18.77734375" style="5" bestFit="1" customWidth="1"/>
    <col min="5127" max="5127" width="21.33203125" style="5" customWidth="1"/>
    <col min="5128" max="5128" width="17.44140625" style="5" bestFit="1" customWidth="1"/>
    <col min="5129" max="5129" width="17.77734375" style="5" bestFit="1" customWidth="1"/>
    <col min="5130" max="5130" width="19.21875" style="5" bestFit="1" customWidth="1"/>
    <col min="5131" max="5131" width="16.6640625" style="5" bestFit="1" customWidth="1"/>
    <col min="5132" max="5376" width="12" style="5"/>
    <col min="5377" max="5377" width="29.44140625" style="5" customWidth="1"/>
    <col min="5378" max="5378" width="47.44140625" style="5" customWidth="1"/>
    <col min="5379" max="5379" width="27" style="5" customWidth="1"/>
    <col min="5380" max="5380" width="17" style="5" bestFit="1" customWidth="1"/>
    <col min="5381" max="5381" width="17.44140625" style="5" bestFit="1" customWidth="1"/>
    <col min="5382" max="5382" width="18.77734375" style="5" bestFit="1" customWidth="1"/>
    <col min="5383" max="5383" width="21.33203125" style="5" customWidth="1"/>
    <col min="5384" max="5384" width="17.44140625" style="5" bestFit="1" customWidth="1"/>
    <col min="5385" max="5385" width="17.77734375" style="5" bestFit="1" customWidth="1"/>
    <col min="5386" max="5386" width="19.21875" style="5" bestFit="1" customWidth="1"/>
    <col min="5387" max="5387" width="16.6640625" style="5" bestFit="1" customWidth="1"/>
    <col min="5388" max="5632" width="12" style="5"/>
    <col min="5633" max="5633" width="29.44140625" style="5" customWidth="1"/>
    <col min="5634" max="5634" width="47.44140625" style="5" customWidth="1"/>
    <col min="5635" max="5635" width="27" style="5" customWidth="1"/>
    <col min="5636" max="5636" width="17" style="5" bestFit="1" customWidth="1"/>
    <col min="5637" max="5637" width="17.44140625" style="5" bestFit="1" customWidth="1"/>
    <col min="5638" max="5638" width="18.77734375" style="5" bestFit="1" customWidth="1"/>
    <col min="5639" max="5639" width="21.33203125" style="5" customWidth="1"/>
    <col min="5640" max="5640" width="17.44140625" style="5" bestFit="1" customWidth="1"/>
    <col min="5641" max="5641" width="17.77734375" style="5" bestFit="1" customWidth="1"/>
    <col min="5642" max="5642" width="19.21875" style="5" bestFit="1" customWidth="1"/>
    <col min="5643" max="5643" width="16.6640625" style="5" bestFit="1" customWidth="1"/>
    <col min="5644" max="5888" width="12" style="5"/>
    <col min="5889" max="5889" width="29.44140625" style="5" customWidth="1"/>
    <col min="5890" max="5890" width="47.44140625" style="5" customWidth="1"/>
    <col min="5891" max="5891" width="27" style="5" customWidth="1"/>
    <col min="5892" max="5892" width="17" style="5" bestFit="1" customWidth="1"/>
    <col min="5893" max="5893" width="17.44140625" style="5" bestFit="1" customWidth="1"/>
    <col min="5894" max="5894" width="18.77734375" style="5" bestFit="1" customWidth="1"/>
    <col min="5895" max="5895" width="21.33203125" style="5" customWidth="1"/>
    <col min="5896" max="5896" width="17.44140625" style="5" bestFit="1" customWidth="1"/>
    <col min="5897" max="5897" width="17.77734375" style="5" bestFit="1" customWidth="1"/>
    <col min="5898" max="5898" width="19.21875" style="5" bestFit="1" customWidth="1"/>
    <col min="5899" max="5899" width="16.6640625" style="5" bestFit="1" customWidth="1"/>
    <col min="5900" max="6144" width="12" style="5"/>
    <col min="6145" max="6145" width="29.44140625" style="5" customWidth="1"/>
    <col min="6146" max="6146" width="47.44140625" style="5" customWidth="1"/>
    <col min="6147" max="6147" width="27" style="5" customWidth="1"/>
    <col min="6148" max="6148" width="17" style="5" bestFit="1" customWidth="1"/>
    <col min="6149" max="6149" width="17.44140625" style="5" bestFit="1" customWidth="1"/>
    <col min="6150" max="6150" width="18.77734375" style="5" bestFit="1" customWidth="1"/>
    <col min="6151" max="6151" width="21.33203125" style="5" customWidth="1"/>
    <col min="6152" max="6152" width="17.44140625" style="5" bestFit="1" customWidth="1"/>
    <col min="6153" max="6153" width="17.77734375" style="5" bestFit="1" customWidth="1"/>
    <col min="6154" max="6154" width="19.21875" style="5" bestFit="1" customWidth="1"/>
    <col min="6155" max="6155" width="16.6640625" style="5" bestFit="1" customWidth="1"/>
    <col min="6156" max="6400" width="12" style="5"/>
    <col min="6401" max="6401" width="29.44140625" style="5" customWidth="1"/>
    <col min="6402" max="6402" width="47.44140625" style="5" customWidth="1"/>
    <col min="6403" max="6403" width="27" style="5" customWidth="1"/>
    <col min="6404" max="6404" width="17" style="5" bestFit="1" customWidth="1"/>
    <col min="6405" max="6405" width="17.44140625" style="5" bestFit="1" customWidth="1"/>
    <col min="6406" max="6406" width="18.77734375" style="5" bestFit="1" customWidth="1"/>
    <col min="6407" max="6407" width="21.33203125" style="5" customWidth="1"/>
    <col min="6408" max="6408" width="17.44140625" style="5" bestFit="1" customWidth="1"/>
    <col min="6409" max="6409" width="17.77734375" style="5" bestFit="1" customWidth="1"/>
    <col min="6410" max="6410" width="19.21875" style="5" bestFit="1" customWidth="1"/>
    <col min="6411" max="6411" width="16.6640625" style="5" bestFit="1" customWidth="1"/>
    <col min="6412" max="6656" width="12" style="5"/>
    <col min="6657" max="6657" width="29.44140625" style="5" customWidth="1"/>
    <col min="6658" max="6658" width="47.44140625" style="5" customWidth="1"/>
    <col min="6659" max="6659" width="27" style="5" customWidth="1"/>
    <col min="6660" max="6660" width="17" style="5" bestFit="1" customWidth="1"/>
    <col min="6661" max="6661" width="17.44140625" style="5" bestFit="1" customWidth="1"/>
    <col min="6662" max="6662" width="18.77734375" style="5" bestFit="1" customWidth="1"/>
    <col min="6663" max="6663" width="21.33203125" style="5" customWidth="1"/>
    <col min="6664" max="6664" width="17.44140625" style="5" bestFit="1" customWidth="1"/>
    <col min="6665" max="6665" width="17.77734375" style="5" bestFit="1" customWidth="1"/>
    <col min="6666" max="6666" width="19.21875" style="5" bestFit="1" customWidth="1"/>
    <col min="6667" max="6667" width="16.6640625" style="5" bestFit="1" customWidth="1"/>
    <col min="6668" max="6912" width="12" style="5"/>
    <col min="6913" max="6913" width="29.44140625" style="5" customWidth="1"/>
    <col min="6914" max="6914" width="47.44140625" style="5" customWidth="1"/>
    <col min="6915" max="6915" width="27" style="5" customWidth="1"/>
    <col min="6916" max="6916" width="17" style="5" bestFit="1" customWidth="1"/>
    <col min="6917" max="6917" width="17.44140625" style="5" bestFit="1" customWidth="1"/>
    <col min="6918" max="6918" width="18.77734375" style="5" bestFit="1" customWidth="1"/>
    <col min="6919" max="6919" width="21.33203125" style="5" customWidth="1"/>
    <col min="6920" max="6920" width="17.44140625" style="5" bestFit="1" customWidth="1"/>
    <col min="6921" max="6921" width="17.77734375" style="5" bestFit="1" customWidth="1"/>
    <col min="6922" max="6922" width="19.21875" style="5" bestFit="1" customWidth="1"/>
    <col min="6923" max="6923" width="16.6640625" style="5" bestFit="1" customWidth="1"/>
    <col min="6924" max="7168" width="12" style="5"/>
    <col min="7169" max="7169" width="29.44140625" style="5" customWidth="1"/>
    <col min="7170" max="7170" width="47.44140625" style="5" customWidth="1"/>
    <col min="7171" max="7171" width="27" style="5" customWidth="1"/>
    <col min="7172" max="7172" width="17" style="5" bestFit="1" customWidth="1"/>
    <col min="7173" max="7173" width="17.44140625" style="5" bestFit="1" customWidth="1"/>
    <col min="7174" max="7174" width="18.77734375" style="5" bestFit="1" customWidth="1"/>
    <col min="7175" max="7175" width="21.33203125" style="5" customWidth="1"/>
    <col min="7176" max="7176" width="17.44140625" style="5" bestFit="1" customWidth="1"/>
    <col min="7177" max="7177" width="17.77734375" style="5" bestFit="1" customWidth="1"/>
    <col min="7178" max="7178" width="19.21875" style="5" bestFit="1" customWidth="1"/>
    <col min="7179" max="7179" width="16.6640625" style="5" bestFit="1" customWidth="1"/>
    <col min="7180" max="7424" width="12" style="5"/>
    <col min="7425" max="7425" width="29.44140625" style="5" customWidth="1"/>
    <col min="7426" max="7426" width="47.44140625" style="5" customWidth="1"/>
    <col min="7427" max="7427" width="27" style="5" customWidth="1"/>
    <col min="7428" max="7428" width="17" style="5" bestFit="1" customWidth="1"/>
    <col min="7429" max="7429" width="17.44140625" style="5" bestFit="1" customWidth="1"/>
    <col min="7430" max="7430" width="18.77734375" style="5" bestFit="1" customWidth="1"/>
    <col min="7431" max="7431" width="21.33203125" style="5" customWidth="1"/>
    <col min="7432" max="7432" width="17.44140625" style="5" bestFit="1" customWidth="1"/>
    <col min="7433" max="7433" width="17.77734375" style="5" bestFit="1" customWidth="1"/>
    <col min="7434" max="7434" width="19.21875" style="5" bestFit="1" customWidth="1"/>
    <col min="7435" max="7435" width="16.6640625" style="5" bestFit="1" customWidth="1"/>
    <col min="7436" max="7680" width="12" style="5"/>
    <col min="7681" max="7681" width="29.44140625" style="5" customWidth="1"/>
    <col min="7682" max="7682" width="47.44140625" style="5" customWidth="1"/>
    <col min="7683" max="7683" width="27" style="5" customWidth="1"/>
    <col min="7684" max="7684" width="17" style="5" bestFit="1" customWidth="1"/>
    <col min="7685" max="7685" width="17.44140625" style="5" bestFit="1" customWidth="1"/>
    <col min="7686" max="7686" width="18.77734375" style="5" bestFit="1" customWidth="1"/>
    <col min="7687" max="7687" width="21.33203125" style="5" customWidth="1"/>
    <col min="7688" max="7688" width="17.44140625" style="5" bestFit="1" customWidth="1"/>
    <col min="7689" max="7689" width="17.77734375" style="5" bestFit="1" customWidth="1"/>
    <col min="7690" max="7690" width="19.21875" style="5" bestFit="1" customWidth="1"/>
    <col min="7691" max="7691" width="16.6640625" style="5" bestFit="1" customWidth="1"/>
    <col min="7692" max="7936" width="12" style="5"/>
    <col min="7937" max="7937" width="29.44140625" style="5" customWidth="1"/>
    <col min="7938" max="7938" width="47.44140625" style="5" customWidth="1"/>
    <col min="7939" max="7939" width="27" style="5" customWidth="1"/>
    <col min="7940" max="7940" width="17" style="5" bestFit="1" customWidth="1"/>
    <col min="7941" max="7941" width="17.44140625" style="5" bestFit="1" customWidth="1"/>
    <col min="7942" max="7942" width="18.77734375" style="5" bestFit="1" customWidth="1"/>
    <col min="7943" max="7943" width="21.33203125" style="5" customWidth="1"/>
    <col min="7944" max="7944" width="17.44140625" style="5" bestFit="1" customWidth="1"/>
    <col min="7945" max="7945" width="17.77734375" style="5" bestFit="1" customWidth="1"/>
    <col min="7946" max="7946" width="19.21875" style="5" bestFit="1" customWidth="1"/>
    <col min="7947" max="7947" width="16.6640625" style="5" bestFit="1" customWidth="1"/>
    <col min="7948" max="8192" width="12" style="5"/>
    <col min="8193" max="8193" width="29.44140625" style="5" customWidth="1"/>
    <col min="8194" max="8194" width="47.44140625" style="5" customWidth="1"/>
    <col min="8195" max="8195" width="27" style="5" customWidth="1"/>
    <col min="8196" max="8196" width="17" style="5" bestFit="1" customWidth="1"/>
    <col min="8197" max="8197" width="17.44140625" style="5" bestFit="1" customWidth="1"/>
    <col min="8198" max="8198" width="18.77734375" style="5" bestFit="1" customWidth="1"/>
    <col min="8199" max="8199" width="21.33203125" style="5" customWidth="1"/>
    <col min="8200" max="8200" width="17.44140625" style="5" bestFit="1" customWidth="1"/>
    <col min="8201" max="8201" width="17.77734375" style="5" bestFit="1" customWidth="1"/>
    <col min="8202" max="8202" width="19.21875" style="5" bestFit="1" customWidth="1"/>
    <col min="8203" max="8203" width="16.6640625" style="5" bestFit="1" customWidth="1"/>
    <col min="8204" max="8448" width="12" style="5"/>
    <col min="8449" max="8449" width="29.44140625" style="5" customWidth="1"/>
    <col min="8450" max="8450" width="47.44140625" style="5" customWidth="1"/>
    <col min="8451" max="8451" width="27" style="5" customWidth="1"/>
    <col min="8452" max="8452" width="17" style="5" bestFit="1" customWidth="1"/>
    <col min="8453" max="8453" width="17.44140625" style="5" bestFit="1" customWidth="1"/>
    <col min="8454" max="8454" width="18.77734375" style="5" bestFit="1" customWidth="1"/>
    <col min="8455" max="8455" width="21.33203125" style="5" customWidth="1"/>
    <col min="8456" max="8456" width="17.44140625" style="5" bestFit="1" customWidth="1"/>
    <col min="8457" max="8457" width="17.77734375" style="5" bestFit="1" customWidth="1"/>
    <col min="8458" max="8458" width="19.21875" style="5" bestFit="1" customWidth="1"/>
    <col min="8459" max="8459" width="16.6640625" style="5" bestFit="1" customWidth="1"/>
    <col min="8460" max="8704" width="12" style="5"/>
    <col min="8705" max="8705" width="29.44140625" style="5" customWidth="1"/>
    <col min="8706" max="8706" width="47.44140625" style="5" customWidth="1"/>
    <col min="8707" max="8707" width="27" style="5" customWidth="1"/>
    <col min="8708" max="8708" width="17" style="5" bestFit="1" customWidth="1"/>
    <col min="8709" max="8709" width="17.44140625" style="5" bestFit="1" customWidth="1"/>
    <col min="8710" max="8710" width="18.77734375" style="5" bestFit="1" customWidth="1"/>
    <col min="8711" max="8711" width="21.33203125" style="5" customWidth="1"/>
    <col min="8712" max="8712" width="17.44140625" style="5" bestFit="1" customWidth="1"/>
    <col min="8713" max="8713" width="17.77734375" style="5" bestFit="1" customWidth="1"/>
    <col min="8714" max="8714" width="19.21875" style="5" bestFit="1" customWidth="1"/>
    <col min="8715" max="8715" width="16.6640625" style="5" bestFit="1" customWidth="1"/>
    <col min="8716" max="8960" width="12" style="5"/>
    <col min="8961" max="8961" width="29.44140625" style="5" customWidth="1"/>
    <col min="8962" max="8962" width="47.44140625" style="5" customWidth="1"/>
    <col min="8963" max="8963" width="27" style="5" customWidth="1"/>
    <col min="8964" max="8964" width="17" style="5" bestFit="1" customWidth="1"/>
    <col min="8965" max="8965" width="17.44140625" style="5" bestFit="1" customWidth="1"/>
    <col min="8966" max="8966" width="18.77734375" style="5" bestFit="1" customWidth="1"/>
    <col min="8967" max="8967" width="21.33203125" style="5" customWidth="1"/>
    <col min="8968" max="8968" width="17.44140625" style="5" bestFit="1" customWidth="1"/>
    <col min="8969" max="8969" width="17.77734375" style="5" bestFit="1" customWidth="1"/>
    <col min="8970" max="8970" width="19.21875" style="5" bestFit="1" customWidth="1"/>
    <col min="8971" max="8971" width="16.6640625" style="5" bestFit="1" customWidth="1"/>
    <col min="8972" max="9216" width="12" style="5"/>
    <col min="9217" max="9217" width="29.44140625" style="5" customWidth="1"/>
    <col min="9218" max="9218" width="47.44140625" style="5" customWidth="1"/>
    <col min="9219" max="9219" width="27" style="5" customWidth="1"/>
    <col min="9220" max="9220" width="17" style="5" bestFit="1" customWidth="1"/>
    <col min="9221" max="9221" width="17.44140625" style="5" bestFit="1" customWidth="1"/>
    <col min="9222" max="9222" width="18.77734375" style="5" bestFit="1" customWidth="1"/>
    <col min="9223" max="9223" width="21.33203125" style="5" customWidth="1"/>
    <col min="9224" max="9224" width="17.44140625" style="5" bestFit="1" customWidth="1"/>
    <col min="9225" max="9225" width="17.77734375" style="5" bestFit="1" customWidth="1"/>
    <col min="9226" max="9226" width="19.21875" style="5" bestFit="1" customWidth="1"/>
    <col min="9227" max="9227" width="16.6640625" style="5" bestFit="1" customWidth="1"/>
    <col min="9228" max="9472" width="12" style="5"/>
    <col min="9473" max="9473" width="29.44140625" style="5" customWidth="1"/>
    <col min="9474" max="9474" width="47.44140625" style="5" customWidth="1"/>
    <col min="9475" max="9475" width="27" style="5" customWidth="1"/>
    <col min="9476" max="9476" width="17" style="5" bestFit="1" customWidth="1"/>
    <col min="9477" max="9477" width="17.44140625" style="5" bestFit="1" customWidth="1"/>
    <col min="9478" max="9478" width="18.77734375" style="5" bestFit="1" customWidth="1"/>
    <col min="9479" max="9479" width="21.33203125" style="5" customWidth="1"/>
    <col min="9480" max="9480" width="17.44140625" style="5" bestFit="1" customWidth="1"/>
    <col min="9481" max="9481" width="17.77734375" style="5" bestFit="1" customWidth="1"/>
    <col min="9482" max="9482" width="19.21875" style="5" bestFit="1" customWidth="1"/>
    <col min="9483" max="9483" width="16.6640625" style="5" bestFit="1" customWidth="1"/>
    <col min="9484" max="9728" width="12" style="5"/>
    <col min="9729" max="9729" width="29.44140625" style="5" customWidth="1"/>
    <col min="9730" max="9730" width="47.44140625" style="5" customWidth="1"/>
    <col min="9731" max="9731" width="27" style="5" customWidth="1"/>
    <col min="9732" max="9732" width="17" style="5" bestFit="1" customWidth="1"/>
    <col min="9733" max="9733" width="17.44140625" style="5" bestFit="1" customWidth="1"/>
    <col min="9734" max="9734" width="18.77734375" style="5" bestFit="1" customWidth="1"/>
    <col min="9735" max="9735" width="21.33203125" style="5" customWidth="1"/>
    <col min="9736" max="9736" width="17.44140625" style="5" bestFit="1" customWidth="1"/>
    <col min="9737" max="9737" width="17.77734375" style="5" bestFit="1" customWidth="1"/>
    <col min="9738" max="9738" width="19.21875" style="5" bestFit="1" customWidth="1"/>
    <col min="9739" max="9739" width="16.6640625" style="5" bestFit="1" customWidth="1"/>
    <col min="9740" max="9984" width="12" style="5"/>
    <col min="9985" max="9985" width="29.44140625" style="5" customWidth="1"/>
    <col min="9986" max="9986" width="47.44140625" style="5" customWidth="1"/>
    <col min="9987" max="9987" width="27" style="5" customWidth="1"/>
    <col min="9988" max="9988" width="17" style="5" bestFit="1" customWidth="1"/>
    <col min="9989" max="9989" width="17.44140625" style="5" bestFit="1" customWidth="1"/>
    <col min="9990" max="9990" width="18.77734375" style="5" bestFit="1" customWidth="1"/>
    <col min="9991" max="9991" width="21.33203125" style="5" customWidth="1"/>
    <col min="9992" max="9992" width="17.44140625" style="5" bestFit="1" customWidth="1"/>
    <col min="9993" max="9993" width="17.77734375" style="5" bestFit="1" customWidth="1"/>
    <col min="9994" max="9994" width="19.21875" style="5" bestFit="1" customWidth="1"/>
    <col min="9995" max="9995" width="16.6640625" style="5" bestFit="1" customWidth="1"/>
    <col min="9996" max="10240" width="12" style="5"/>
    <col min="10241" max="10241" width="29.44140625" style="5" customWidth="1"/>
    <col min="10242" max="10242" width="47.44140625" style="5" customWidth="1"/>
    <col min="10243" max="10243" width="27" style="5" customWidth="1"/>
    <col min="10244" max="10244" width="17" style="5" bestFit="1" customWidth="1"/>
    <col min="10245" max="10245" width="17.44140625" style="5" bestFit="1" customWidth="1"/>
    <col min="10246" max="10246" width="18.77734375" style="5" bestFit="1" customWidth="1"/>
    <col min="10247" max="10247" width="21.33203125" style="5" customWidth="1"/>
    <col min="10248" max="10248" width="17.44140625" style="5" bestFit="1" customWidth="1"/>
    <col min="10249" max="10249" width="17.77734375" style="5" bestFit="1" customWidth="1"/>
    <col min="10250" max="10250" width="19.21875" style="5" bestFit="1" customWidth="1"/>
    <col min="10251" max="10251" width="16.6640625" style="5" bestFit="1" customWidth="1"/>
    <col min="10252" max="10496" width="12" style="5"/>
    <col min="10497" max="10497" width="29.44140625" style="5" customWidth="1"/>
    <col min="10498" max="10498" width="47.44140625" style="5" customWidth="1"/>
    <col min="10499" max="10499" width="27" style="5" customWidth="1"/>
    <col min="10500" max="10500" width="17" style="5" bestFit="1" customWidth="1"/>
    <col min="10501" max="10501" width="17.44140625" style="5" bestFit="1" customWidth="1"/>
    <col min="10502" max="10502" width="18.77734375" style="5" bestFit="1" customWidth="1"/>
    <col min="10503" max="10503" width="21.33203125" style="5" customWidth="1"/>
    <col min="10504" max="10504" width="17.44140625" style="5" bestFit="1" customWidth="1"/>
    <col min="10505" max="10505" width="17.77734375" style="5" bestFit="1" customWidth="1"/>
    <col min="10506" max="10506" width="19.21875" style="5" bestFit="1" customWidth="1"/>
    <col min="10507" max="10507" width="16.6640625" style="5" bestFit="1" customWidth="1"/>
    <col min="10508" max="10752" width="12" style="5"/>
    <col min="10753" max="10753" width="29.44140625" style="5" customWidth="1"/>
    <col min="10754" max="10754" width="47.44140625" style="5" customWidth="1"/>
    <col min="10755" max="10755" width="27" style="5" customWidth="1"/>
    <col min="10756" max="10756" width="17" style="5" bestFit="1" customWidth="1"/>
    <col min="10757" max="10757" width="17.44140625" style="5" bestFit="1" customWidth="1"/>
    <col min="10758" max="10758" width="18.77734375" style="5" bestFit="1" customWidth="1"/>
    <col min="10759" max="10759" width="21.33203125" style="5" customWidth="1"/>
    <col min="10760" max="10760" width="17.44140625" style="5" bestFit="1" customWidth="1"/>
    <col min="10761" max="10761" width="17.77734375" style="5" bestFit="1" customWidth="1"/>
    <col min="10762" max="10762" width="19.21875" style="5" bestFit="1" customWidth="1"/>
    <col min="10763" max="10763" width="16.6640625" style="5" bestFit="1" customWidth="1"/>
    <col min="10764" max="11008" width="12" style="5"/>
    <col min="11009" max="11009" width="29.44140625" style="5" customWidth="1"/>
    <col min="11010" max="11010" width="47.44140625" style="5" customWidth="1"/>
    <col min="11011" max="11011" width="27" style="5" customWidth="1"/>
    <col min="11012" max="11012" width="17" style="5" bestFit="1" customWidth="1"/>
    <col min="11013" max="11013" width="17.44140625" style="5" bestFit="1" customWidth="1"/>
    <col min="11014" max="11014" width="18.77734375" style="5" bestFit="1" customWidth="1"/>
    <col min="11015" max="11015" width="21.33203125" style="5" customWidth="1"/>
    <col min="11016" max="11016" width="17.44140625" style="5" bestFit="1" customWidth="1"/>
    <col min="11017" max="11017" width="17.77734375" style="5" bestFit="1" customWidth="1"/>
    <col min="11018" max="11018" width="19.21875" style="5" bestFit="1" customWidth="1"/>
    <col min="11019" max="11019" width="16.6640625" style="5" bestFit="1" customWidth="1"/>
    <col min="11020" max="11264" width="12" style="5"/>
    <col min="11265" max="11265" width="29.44140625" style="5" customWidth="1"/>
    <col min="11266" max="11266" width="47.44140625" style="5" customWidth="1"/>
    <col min="11267" max="11267" width="27" style="5" customWidth="1"/>
    <col min="11268" max="11268" width="17" style="5" bestFit="1" customWidth="1"/>
    <col min="11269" max="11269" width="17.44140625" style="5" bestFit="1" customWidth="1"/>
    <col min="11270" max="11270" width="18.77734375" style="5" bestFit="1" customWidth="1"/>
    <col min="11271" max="11271" width="21.33203125" style="5" customWidth="1"/>
    <col min="11272" max="11272" width="17.44140625" style="5" bestFit="1" customWidth="1"/>
    <col min="11273" max="11273" width="17.77734375" style="5" bestFit="1" customWidth="1"/>
    <col min="11274" max="11274" width="19.21875" style="5" bestFit="1" customWidth="1"/>
    <col min="11275" max="11275" width="16.6640625" style="5" bestFit="1" customWidth="1"/>
    <col min="11276" max="11520" width="12" style="5"/>
    <col min="11521" max="11521" width="29.44140625" style="5" customWidth="1"/>
    <col min="11522" max="11522" width="47.44140625" style="5" customWidth="1"/>
    <col min="11523" max="11523" width="27" style="5" customWidth="1"/>
    <col min="11524" max="11524" width="17" style="5" bestFit="1" customWidth="1"/>
    <col min="11525" max="11525" width="17.44140625" style="5" bestFit="1" customWidth="1"/>
    <col min="11526" max="11526" width="18.77734375" style="5" bestFit="1" customWidth="1"/>
    <col min="11527" max="11527" width="21.33203125" style="5" customWidth="1"/>
    <col min="11528" max="11528" width="17.44140625" style="5" bestFit="1" customWidth="1"/>
    <col min="11529" max="11529" width="17.77734375" style="5" bestFit="1" customWidth="1"/>
    <col min="11530" max="11530" width="19.21875" style="5" bestFit="1" customWidth="1"/>
    <col min="11531" max="11531" width="16.6640625" style="5" bestFit="1" customWidth="1"/>
    <col min="11532" max="11776" width="12" style="5"/>
    <col min="11777" max="11777" width="29.44140625" style="5" customWidth="1"/>
    <col min="11778" max="11778" width="47.44140625" style="5" customWidth="1"/>
    <col min="11779" max="11779" width="27" style="5" customWidth="1"/>
    <col min="11780" max="11780" width="17" style="5" bestFit="1" customWidth="1"/>
    <col min="11781" max="11781" width="17.44140625" style="5" bestFit="1" customWidth="1"/>
    <col min="11782" max="11782" width="18.77734375" style="5" bestFit="1" customWidth="1"/>
    <col min="11783" max="11783" width="21.33203125" style="5" customWidth="1"/>
    <col min="11784" max="11784" width="17.44140625" style="5" bestFit="1" customWidth="1"/>
    <col min="11785" max="11785" width="17.77734375" style="5" bestFit="1" customWidth="1"/>
    <col min="11786" max="11786" width="19.21875" style="5" bestFit="1" customWidth="1"/>
    <col min="11787" max="11787" width="16.6640625" style="5" bestFit="1" customWidth="1"/>
    <col min="11788" max="12032" width="12" style="5"/>
    <col min="12033" max="12033" width="29.44140625" style="5" customWidth="1"/>
    <col min="12034" max="12034" width="47.44140625" style="5" customWidth="1"/>
    <col min="12035" max="12035" width="27" style="5" customWidth="1"/>
    <col min="12036" max="12036" width="17" style="5" bestFit="1" customWidth="1"/>
    <col min="12037" max="12037" width="17.44140625" style="5" bestFit="1" customWidth="1"/>
    <col min="12038" max="12038" width="18.77734375" style="5" bestFit="1" customWidth="1"/>
    <col min="12039" max="12039" width="21.33203125" style="5" customWidth="1"/>
    <col min="12040" max="12040" width="17.44140625" style="5" bestFit="1" customWidth="1"/>
    <col min="12041" max="12041" width="17.77734375" style="5" bestFit="1" customWidth="1"/>
    <col min="12042" max="12042" width="19.21875" style="5" bestFit="1" customWidth="1"/>
    <col min="12043" max="12043" width="16.6640625" style="5" bestFit="1" customWidth="1"/>
    <col min="12044" max="12288" width="12" style="5"/>
    <col min="12289" max="12289" width="29.44140625" style="5" customWidth="1"/>
    <col min="12290" max="12290" width="47.44140625" style="5" customWidth="1"/>
    <col min="12291" max="12291" width="27" style="5" customWidth="1"/>
    <col min="12292" max="12292" width="17" style="5" bestFit="1" customWidth="1"/>
    <col min="12293" max="12293" width="17.44140625" style="5" bestFit="1" customWidth="1"/>
    <col min="12294" max="12294" width="18.77734375" style="5" bestFit="1" customWidth="1"/>
    <col min="12295" max="12295" width="21.33203125" style="5" customWidth="1"/>
    <col min="12296" max="12296" width="17.44140625" style="5" bestFit="1" customWidth="1"/>
    <col min="12297" max="12297" width="17.77734375" style="5" bestFit="1" customWidth="1"/>
    <col min="12298" max="12298" width="19.21875" style="5" bestFit="1" customWidth="1"/>
    <col min="12299" max="12299" width="16.6640625" style="5" bestFit="1" customWidth="1"/>
    <col min="12300" max="12544" width="12" style="5"/>
    <col min="12545" max="12545" width="29.44140625" style="5" customWidth="1"/>
    <col min="12546" max="12546" width="47.44140625" style="5" customWidth="1"/>
    <col min="12547" max="12547" width="27" style="5" customWidth="1"/>
    <col min="12548" max="12548" width="17" style="5" bestFit="1" customWidth="1"/>
    <col min="12549" max="12549" width="17.44140625" style="5" bestFit="1" customWidth="1"/>
    <col min="12550" max="12550" width="18.77734375" style="5" bestFit="1" customWidth="1"/>
    <col min="12551" max="12551" width="21.33203125" style="5" customWidth="1"/>
    <col min="12552" max="12552" width="17.44140625" style="5" bestFit="1" customWidth="1"/>
    <col min="12553" max="12553" width="17.77734375" style="5" bestFit="1" customWidth="1"/>
    <col min="12554" max="12554" width="19.21875" style="5" bestFit="1" customWidth="1"/>
    <col min="12555" max="12555" width="16.6640625" style="5" bestFit="1" customWidth="1"/>
    <col min="12556" max="12800" width="12" style="5"/>
    <col min="12801" max="12801" width="29.44140625" style="5" customWidth="1"/>
    <col min="12802" max="12802" width="47.44140625" style="5" customWidth="1"/>
    <col min="12803" max="12803" width="27" style="5" customWidth="1"/>
    <col min="12804" max="12804" width="17" style="5" bestFit="1" customWidth="1"/>
    <col min="12805" max="12805" width="17.44140625" style="5" bestFit="1" customWidth="1"/>
    <col min="12806" max="12806" width="18.77734375" style="5" bestFit="1" customWidth="1"/>
    <col min="12807" max="12807" width="21.33203125" style="5" customWidth="1"/>
    <col min="12808" max="12808" width="17.44140625" style="5" bestFit="1" customWidth="1"/>
    <col min="12809" max="12809" width="17.77734375" style="5" bestFit="1" customWidth="1"/>
    <col min="12810" max="12810" width="19.21875" style="5" bestFit="1" customWidth="1"/>
    <col min="12811" max="12811" width="16.6640625" style="5" bestFit="1" customWidth="1"/>
    <col min="12812" max="13056" width="12" style="5"/>
    <col min="13057" max="13057" width="29.44140625" style="5" customWidth="1"/>
    <col min="13058" max="13058" width="47.44140625" style="5" customWidth="1"/>
    <col min="13059" max="13059" width="27" style="5" customWidth="1"/>
    <col min="13060" max="13060" width="17" style="5" bestFit="1" customWidth="1"/>
    <col min="13061" max="13061" width="17.44140625" style="5" bestFit="1" customWidth="1"/>
    <col min="13062" max="13062" width="18.77734375" style="5" bestFit="1" customWidth="1"/>
    <col min="13063" max="13063" width="21.33203125" style="5" customWidth="1"/>
    <col min="13064" max="13064" width="17.44140625" style="5" bestFit="1" customWidth="1"/>
    <col min="13065" max="13065" width="17.77734375" style="5" bestFit="1" customWidth="1"/>
    <col min="13066" max="13066" width="19.21875" style="5" bestFit="1" customWidth="1"/>
    <col min="13067" max="13067" width="16.6640625" style="5" bestFit="1" customWidth="1"/>
    <col min="13068" max="13312" width="12" style="5"/>
    <col min="13313" max="13313" width="29.44140625" style="5" customWidth="1"/>
    <col min="13314" max="13314" width="47.44140625" style="5" customWidth="1"/>
    <col min="13315" max="13315" width="27" style="5" customWidth="1"/>
    <col min="13316" max="13316" width="17" style="5" bestFit="1" customWidth="1"/>
    <col min="13317" max="13317" width="17.44140625" style="5" bestFit="1" customWidth="1"/>
    <col min="13318" max="13318" width="18.77734375" style="5" bestFit="1" customWidth="1"/>
    <col min="13319" max="13319" width="21.33203125" style="5" customWidth="1"/>
    <col min="13320" max="13320" width="17.44140625" style="5" bestFit="1" customWidth="1"/>
    <col min="13321" max="13321" width="17.77734375" style="5" bestFit="1" customWidth="1"/>
    <col min="13322" max="13322" width="19.21875" style="5" bestFit="1" customWidth="1"/>
    <col min="13323" max="13323" width="16.6640625" style="5" bestFit="1" customWidth="1"/>
    <col min="13324" max="13568" width="12" style="5"/>
    <col min="13569" max="13569" width="29.44140625" style="5" customWidth="1"/>
    <col min="13570" max="13570" width="47.44140625" style="5" customWidth="1"/>
    <col min="13571" max="13571" width="27" style="5" customWidth="1"/>
    <col min="13572" max="13572" width="17" style="5" bestFit="1" customWidth="1"/>
    <col min="13573" max="13573" width="17.44140625" style="5" bestFit="1" customWidth="1"/>
    <col min="13574" max="13574" width="18.77734375" style="5" bestFit="1" customWidth="1"/>
    <col min="13575" max="13575" width="21.33203125" style="5" customWidth="1"/>
    <col min="13576" max="13576" width="17.44140625" style="5" bestFit="1" customWidth="1"/>
    <col min="13577" max="13577" width="17.77734375" style="5" bestFit="1" customWidth="1"/>
    <col min="13578" max="13578" width="19.21875" style="5" bestFit="1" customWidth="1"/>
    <col min="13579" max="13579" width="16.6640625" style="5" bestFit="1" customWidth="1"/>
    <col min="13580" max="13824" width="12" style="5"/>
    <col min="13825" max="13825" width="29.44140625" style="5" customWidth="1"/>
    <col min="13826" max="13826" width="47.44140625" style="5" customWidth="1"/>
    <col min="13827" max="13827" width="27" style="5" customWidth="1"/>
    <col min="13828" max="13828" width="17" style="5" bestFit="1" customWidth="1"/>
    <col min="13829" max="13829" width="17.44140625" style="5" bestFit="1" customWidth="1"/>
    <col min="13830" max="13830" width="18.77734375" style="5" bestFit="1" customWidth="1"/>
    <col min="13831" max="13831" width="21.33203125" style="5" customWidth="1"/>
    <col min="13832" max="13832" width="17.44140625" style="5" bestFit="1" customWidth="1"/>
    <col min="13833" max="13833" width="17.77734375" style="5" bestFit="1" customWidth="1"/>
    <col min="13834" max="13834" width="19.21875" style="5" bestFit="1" customWidth="1"/>
    <col min="13835" max="13835" width="16.6640625" style="5" bestFit="1" customWidth="1"/>
    <col min="13836" max="14080" width="12" style="5"/>
    <col min="14081" max="14081" width="29.44140625" style="5" customWidth="1"/>
    <col min="14082" max="14082" width="47.44140625" style="5" customWidth="1"/>
    <col min="14083" max="14083" width="27" style="5" customWidth="1"/>
    <col min="14084" max="14084" width="17" style="5" bestFit="1" customWidth="1"/>
    <col min="14085" max="14085" width="17.44140625" style="5" bestFit="1" customWidth="1"/>
    <col min="14086" max="14086" width="18.77734375" style="5" bestFit="1" customWidth="1"/>
    <col min="14087" max="14087" width="21.33203125" style="5" customWidth="1"/>
    <col min="14088" max="14088" width="17.44140625" style="5" bestFit="1" customWidth="1"/>
    <col min="14089" max="14089" width="17.77734375" style="5" bestFit="1" customWidth="1"/>
    <col min="14090" max="14090" width="19.21875" style="5" bestFit="1" customWidth="1"/>
    <col min="14091" max="14091" width="16.6640625" style="5" bestFit="1" customWidth="1"/>
    <col min="14092" max="14336" width="12" style="5"/>
    <col min="14337" max="14337" width="29.44140625" style="5" customWidth="1"/>
    <col min="14338" max="14338" width="47.44140625" style="5" customWidth="1"/>
    <col min="14339" max="14339" width="27" style="5" customWidth="1"/>
    <col min="14340" max="14340" width="17" style="5" bestFit="1" customWidth="1"/>
    <col min="14341" max="14341" width="17.44140625" style="5" bestFit="1" customWidth="1"/>
    <col min="14342" max="14342" width="18.77734375" style="5" bestFit="1" customWidth="1"/>
    <col min="14343" max="14343" width="21.33203125" style="5" customWidth="1"/>
    <col min="14344" max="14344" width="17.44140625" style="5" bestFit="1" customWidth="1"/>
    <col min="14345" max="14345" width="17.77734375" style="5" bestFit="1" customWidth="1"/>
    <col min="14346" max="14346" width="19.21875" style="5" bestFit="1" customWidth="1"/>
    <col min="14347" max="14347" width="16.6640625" style="5" bestFit="1" customWidth="1"/>
    <col min="14348" max="14592" width="12" style="5"/>
    <col min="14593" max="14593" width="29.44140625" style="5" customWidth="1"/>
    <col min="14594" max="14594" width="47.44140625" style="5" customWidth="1"/>
    <col min="14595" max="14595" width="27" style="5" customWidth="1"/>
    <col min="14596" max="14596" width="17" style="5" bestFit="1" customWidth="1"/>
    <col min="14597" max="14597" width="17.44140625" style="5" bestFit="1" customWidth="1"/>
    <col min="14598" max="14598" width="18.77734375" style="5" bestFit="1" customWidth="1"/>
    <col min="14599" max="14599" width="21.33203125" style="5" customWidth="1"/>
    <col min="14600" max="14600" width="17.44140625" style="5" bestFit="1" customWidth="1"/>
    <col min="14601" max="14601" width="17.77734375" style="5" bestFit="1" customWidth="1"/>
    <col min="14602" max="14602" width="19.21875" style="5" bestFit="1" customWidth="1"/>
    <col min="14603" max="14603" width="16.6640625" style="5" bestFit="1" customWidth="1"/>
    <col min="14604" max="14848" width="12" style="5"/>
    <col min="14849" max="14849" width="29.44140625" style="5" customWidth="1"/>
    <col min="14850" max="14850" width="47.44140625" style="5" customWidth="1"/>
    <col min="14851" max="14851" width="27" style="5" customWidth="1"/>
    <col min="14852" max="14852" width="17" style="5" bestFit="1" customWidth="1"/>
    <col min="14853" max="14853" width="17.44140625" style="5" bestFit="1" customWidth="1"/>
    <col min="14854" max="14854" width="18.77734375" style="5" bestFit="1" customWidth="1"/>
    <col min="14855" max="14855" width="21.33203125" style="5" customWidth="1"/>
    <col min="14856" max="14856" width="17.44140625" style="5" bestFit="1" customWidth="1"/>
    <col min="14857" max="14857" width="17.77734375" style="5" bestFit="1" customWidth="1"/>
    <col min="14858" max="14858" width="19.21875" style="5" bestFit="1" customWidth="1"/>
    <col min="14859" max="14859" width="16.6640625" style="5" bestFit="1" customWidth="1"/>
    <col min="14860" max="15104" width="12" style="5"/>
    <col min="15105" max="15105" width="29.44140625" style="5" customWidth="1"/>
    <col min="15106" max="15106" width="47.44140625" style="5" customWidth="1"/>
    <col min="15107" max="15107" width="27" style="5" customWidth="1"/>
    <col min="15108" max="15108" width="17" style="5" bestFit="1" customWidth="1"/>
    <col min="15109" max="15109" width="17.44140625" style="5" bestFit="1" customWidth="1"/>
    <col min="15110" max="15110" width="18.77734375" style="5" bestFit="1" customWidth="1"/>
    <col min="15111" max="15111" width="21.33203125" style="5" customWidth="1"/>
    <col min="15112" max="15112" width="17.44140625" style="5" bestFit="1" customWidth="1"/>
    <col min="15113" max="15113" width="17.77734375" style="5" bestFit="1" customWidth="1"/>
    <col min="15114" max="15114" width="19.21875" style="5" bestFit="1" customWidth="1"/>
    <col min="15115" max="15115" width="16.6640625" style="5" bestFit="1" customWidth="1"/>
    <col min="15116" max="15360" width="12" style="5"/>
    <col min="15361" max="15361" width="29.44140625" style="5" customWidth="1"/>
    <col min="15362" max="15362" width="47.44140625" style="5" customWidth="1"/>
    <col min="15363" max="15363" width="27" style="5" customWidth="1"/>
    <col min="15364" max="15364" width="17" style="5" bestFit="1" customWidth="1"/>
    <col min="15365" max="15365" width="17.44140625" style="5" bestFit="1" customWidth="1"/>
    <col min="15366" max="15366" width="18.77734375" style="5" bestFit="1" customWidth="1"/>
    <col min="15367" max="15367" width="21.33203125" style="5" customWidth="1"/>
    <col min="15368" max="15368" width="17.44140625" style="5" bestFit="1" customWidth="1"/>
    <col min="15369" max="15369" width="17.77734375" style="5" bestFit="1" customWidth="1"/>
    <col min="15370" max="15370" width="19.21875" style="5" bestFit="1" customWidth="1"/>
    <col min="15371" max="15371" width="16.6640625" style="5" bestFit="1" customWidth="1"/>
    <col min="15372" max="15616" width="12" style="5"/>
    <col min="15617" max="15617" width="29.44140625" style="5" customWidth="1"/>
    <col min="15618" max="15618" width="47.44140625" style="5" customWidth="1"/>
    <col min="15619" max="15619" width="27" style="5" customWidth="1"/>
    <col min="15620" max="15620" width="17" style="5" bestFit="1" customWidth="1"/>
    <col min="15621" max="15621" width="17.44140625" style="5" bestFit="1" customWidth="1"/>
    <col min="15622" max="15622" width="18.77734375" style="5" bestFit="1" customWidth="1"/>
    <col min="15623" max="15623" width="21.33203125" style="5" customWidth="1"/>
    <col min="15624" max="15624" width="17.44140625" style="5" bestFit="1" customWidth="1"/>
    <col min="15625" max="15625" width="17.77734375" style="5" bestFit="1" customWidth="1"/>
    <col min="15626" max="15626" width="19.21875" style="5" bestFit="1" customWidth="1"/>
    <col min="15627" max="15627" width="16.6640625" style="5" bestFit="1" customWidth="1"/>
    <col min="15628" max="15872" width="12" style="5"/>
    <col min="15873" max="15873" width="29.44140625" style="5" customWidth="1"/>
    <col min="15874" max="15874" width="47.44140625" style="5" customWidth="1"/>
    <col min="15875" max="15875" width="27" style="5" customWidth="1"/>
    <col min="15876" max="15876" width="17" style="5" bestFit="1" customWidth="1"/>
    <col min="15877" max="15877" width="17.44140625" style="5" bestFit="1" customWidth="1"/>
    <col min="15878" max="15878" width="18.77734375" style="5" bestFit="1" customWidth="1"/>
    <col min="15879" max="15879" width="21.33203125" style="5" customWidth="1"/>
    <col min="15880" max="15880" width="17.44140625" style="5" bestFit="1" customWidth="1"/>
    <col min="15881" max="15881" width="17.77734375" style="5" bestFit="1" customWidth="1"/>
    <col min="15882" max="15882" width="19.21875" style="5" bestFit="1" customWidth="1"/>
    <col min="15883" max="15883" width="16.6640625" style="5" bestFit="1" customWidth="1"/>
    <col min="15884" max="16128" width="12" style="5"/>
    <col min="16129" max="16129" width="29.44140625" style="5" customWidth="1"/>
    <col min="16130" max="16130" width="47.44140625" style="5" customWidth="1"/>
    <col min="16131" max="16131" width="27" style="5" customWidth="1"/>
    <col min="16132" max="16132" width="17" style="5" bestFit="1" customWidth="1"/>
    <col min="16133" max="16133" width="17.44140625" style="5" bestFit="1" customWidth="1"/>
    <col min="16134" max="16134" width="18.77734375" style="5" bestFit="1" customWidth="1"/>
    <col min="16135" max="16135" width="21.33203125" style="5" customWidth="1"/>
    <col min="16136" max="16136" width="17.44140625" style="5" bestFit="1" customWidth="1"/>
    <col min="16137" max="16137" width="17.77734375" style="5" bestFit="1" customWidth="1"/>
    <col min="16138" max="16138" width="19.21875" style="5" bestFit="1" customWidth="1"/>
    <col min="16139" max="16139" width="16.6640625" style="5" bestFit="1" customWidth="1"/>
    <col min="16140" max="16384" width="12" style="5"/>
  </cols>
  <sheetData>
    <row r="1" spans="1:9" ht="17.399999999999999">
      <c r="A1" s="2" t="s">
        <v>132</v>
      </c>
      <c r="B1" s="3"/>
      <c r="C1" s="3"/>
      <c r="D1" s="4"/>
      <c r="E1" s="4"/>
      <c r="F1" s="4"/>
      <c r="G1" s="4"/>
      <c r="H1" s="4"/>
      <c r="I1" s="3"/>
    </row>
    <row r="2" spans="1:9" ht="17.399999999999999">
      <c r="A2" s="2" t="s">
        <v>133</v>
      </c>
      <c r="B2" s="3"/>
      <c r="C2" s="3"/>
      <c r="D2" s="4"/>
      <c r="E2" s="4"/>
      <c r="F2" s="4"/>
      <c r="G2" s="4"/>
      <c r="H2" s="4"/>
      <c r="I2" s="3"/>
    </row>
    <row r="3" spans="1:9" ht="17.399999999999999">
      <c r="A3" s="2" t="s">
        <v>134</v>
      </c>
      <c r="B3" s="3"/>
      <c r="C3" s="3"/>
      <c r="D3" s="4"/>
      <c r="E3" s="4"/>
      <c r="F3" s="4"/>
      <c r="G3" s="4"/>
      <c r="H3" s="4"/>
      <c r="I3" s="3"/>
    </row>
    <row r="4" spans="1:9">
      <c r="A4" s="3"/>
      <c r="B4" s="3"/>
      <c r="C4" s="3"/>
      <c r="D4" s="4"/>
      <c r="E4" s="4"/>
      <c r="F4" s="4"/>
      <c r="G4" s="4"/>
      <c r="H4" s="4"/>
      <c r="I4" s="3"/>
    </row>
    <row r="5" spans="1:9">
      <c r="A5" s="11" t="s">
        <v>59</v>
      </c>
      <c r="H5" s="79">
        <f>+TABLAS!F13</f>
        <v>3.6999999999999998E-2</v>
      </c>
      <c r="I5" s="65">
        <f>+H5</f>
        <v>3.6999999999999998E-2</v>
      </c>
    </row>
    <row r="6" spans="1:9">
      <c r="A6" s="3"/>
      <c r="B6" s="3"/>
      <c r="C6" s="3"/>
      <c r="D6" s="4"/>
      <c r="E6" s="4"/>
      <c r="F6" s="4"/>
      <c r="G6" s="4"/>
      <c r="H6" s="4"/>
      <c r="I6" s="3"/>
    </row>
    <row r="7" spans="1:9" s="8" customFormat="1">
      <c r="A7" s="6"/>
      <c r="B7" s="6"/>
      <c r="C7" s="6"/>
      <c r="D7" s="7" t="s">
        <v>24</v>
      </c>
      <c r="E7" s="7" t="s">
        <v>25</v>
      </c>
      <c r="F7" s="7" t="s">
        <v>26</v>
      </c>
      <c r="G7" s="7" t="s">
        <v>27</v>
      </c>
      <c r="H7" s="7" t="s">
        <v>28</v>
      </c>
      <c r="I7" s="7" t="s">
        <v>29</v>
      </c>
    </row>
    <row r="8" spans="1:9">
      <c r="A8" s="9" t="s">
        <v>30</v>
      </c>
      <c r="B8" s="10"/>
      <c r="C8" s="20"/>
      <c r="D8" s="21"/>
      <c r="E8" s="21"/>
      <c r="F8" s="21"/>
      <c r="G8" s="21"/>
      <c r="H8" s="21"/>
      <c r="I8" s="22"/>
    </row>
    <row r="9" spans="1:9">
      <c r="A9" s="11" t="s">
        <v>43</v>
      </c>
      <c r="G9" s="12">
        <v>0</v>
      </c>
      <c r="H9" s="12">
        <f>+E9-F9+G9</f>
        <v>0</v>
      </c>
      <c r="I9" s="13">
        <f>+ROUND(H9,-3)</f>
        <v>0</v>
      </c>
    </row>
    <row r="10" spans="1:9" ht="13.2">
      <c r="A10" s="14"/>
      <c r="B10" s="25"/>
      <c r="C10" s="19"/>
      <c r="I10" s="17"/>
    </row>
    <row r="11" spans="1:9">
      <c r="A11" s="11" t="s">
        <v>45</v>
      </c>
      <c r="E11" s="12">
        <f>SUM(D13:D14)</f>
        <v>6000000</v>
      </c>
      <c r="F11" s="12">
        <v>0</v>
      </c>
      <c r="G11" s="12">
        <v>0</v>
      </c>
      <c r="H11" s="12">
        <f>+E11-F11+G11</f>
        <v>6000000</v>
      </c>
      <c r="I11" s="13">
        <f>+ROUND(H11,-3)</f>
        <v>6000000</v>
      </c>
    </row>
    <row r="12" spans="1:9">
      <c r="A12" s="14"/>
      <c r="I12" s="13"/>
    </row>
    <row r="13" spans="1:9" ht="14.4">
      <c r="A13" s="69" t="s">
        <v>7</v>
      </c>
      <c r="B13" s="27"/>
      <c r="C13" s="26"/>
      <c r="D13" s="12">
        <v>4000000</v>
      </c>
      <c r="F13" s="12">
        <v>0</v>
      </c>
      <c r="G13" s="12">
        <v>0</v>
      </c>
      <c r="H13" s="12">
        <f t="shared" ref="H13:H14" si="0">+D13-F13+G13</f>
        <v>4000000</v>
      </c>
      <c r="I13" s="17"/>
    </row>
    <row r="14" spans="1:9" ht="14.4">
      <c r="A14" s="15" t="s">
        <v>6</v>
      </c>
      <c r="B14" s="27"/>
      <c r="C14" s="26"/>
      <c r="D14" s="12">
        <v>2000000</v>
      </c>
      <c r="F14" s="12">
        <v>0</v>
      </c>
      <c r="G14" s="12">
        <v>0</v>
      </c>
      <c r="H14" s="12">
        <f t="shared" si="0"/>
        <v>2000000</v>
      </c>
      <c r="I14" s="17"/>
    </row>
    <row r="15" spans="1:9" ht="14.4">
      <c r="A15" s="26"/>
      <c r="B15" s="18"/>
      <c r="C15" s="26"/>
      <c r="I15" s="17"/>
    </row>
    <row r="16" spans="1:9">
      <c r="A16" s="11" t="s">
        <v>44</v>
      </c>
      <c r="C16" s="12"/>
      <c r="E16" s="12">
        <f>+SUM(D17:D17)</f>
        <v>0</v>
      </c>
      <c r="F16" s="12">
        <f>+SUM(F17:F17)</f>
        <v>0</v>
      </c>
      <c r="G16" s="12">
        <f>+SUM(G17:G17)</f>
        <v>0</v>
      </c>
      <c r="H16" s="12">
        <f>+E16-F16+G16</f>
        <v>0</v>
      </c>
      <c r="I16" s="13">
        <f>+ROUND(H16,-3)</f>
        <v>0</v>
      </c>
    </row>
    <row r="17" spans="1:11">
      <c r="A17" s="14"/>
      <c r="C17" s="12"/>
      <c r="I17" s="13"/>
    </row>
    <row r="18" spans="1:11">
      <c r="A18" s="11" t="s">
        <v>46</v>
      </c>
      <c r="C18" s="12"/>
      <c r="E18" s="12">
        <f>+SUM(D19:D25)</f>
        <v>8000000</v>
      </c>
      <c r="F18" s="12">
        <f>+SUM(F19:F25)</f>
        <v>0</v>
      </c>
      <c r="G18" s="12">
        <f>+SUM(G19:G25)</f>
        <v>0</v>
      </c>
      <c r="H18" s="12">
        <f>+E18-F18+G18</f>
        <v>8000000</v>
      </c>
      <c r="I18" s="13">
        <f>+ROUND(H18,-3)</f>
        <v>8000000</v>
      </c>
    </row>
    <row r="19" spans="1:11">
      <c r="A19" s="11"/>
      <c r="C19" s="12"/>
      <c r="I19" s="13"/>
    </row>
    <row r="20" spans="1:11" ht="13.2">
      <c r="A20" s="69" t="s">
        <v>8</v>
      </c>
      <c r="B20" s="1" t="s">
        <v>31</v>
      </c>
      <c r="C20" s="1"/>
      <c r="D20" s="12">
        <v>2000000</v>
      </c>
      <c r="F20" s="12">
        <v>0</v>
      </c>
      <c r="G20" s="12">
        <v>0</v>
      </c>
      <c r="H20" s="12">
        <f>+D20-F20+G20</f>
        <v>2000000</v>
      </c>
      <c r="I20" s="13"/>
    </row>
    <row r="21" spans="1:11" ht="14.4">
      <c r="A21" s="15" t="s">
        <v>127</v>
      </c>
      <c r="B21" s="1" t="s">
        <v>32</v>
      </c>
      <c r="C21" s="1"/>
      <c r="D21" s="12">
        <v>2000000</v>
      </c>
      <c r="F21" s="12">
        <v>0</v>
      </c>
      <c r="G21" s="12">
        <v>0</v>
      </c>
      <c r="H21" s="12">
        <f>+D21-F21+G21</f>
        <v>2000000</v>
      </c>
      <c r="I21" s="13"/>
    </row>
    <row r="22" spans="1:11" ht="14.4">
      <c r="A22" s="28" t="s">
        <v>9</v>
      </c>
      <c r="B22" s="1" t="s">
        <v>33</v>
      </c>
      <c r="C22" s="1"/>
      <c r="D22" s="12">
        <v>2000000</v>
      </c>
      <c r="F22" s="12">
        <v>0</v>
      </c>
      <c r="G22" s="12">
        <v>0</v>
      </c>
      <c r="H22" s="12">
        <f>+D22-F22+G22</f>
        <v>2000000</v>
      </c>
      <c r="I22" s="13"/>
    </row>
    <row r="23" spans="1:11" ht="14.4">
      <c r="A23" s="28" t="s">
        <v>128</v>
      </c>
      <c r="B23" s="1" t="s">
        <v>129</v>
      </c>
      <c r="C23" s="1"/>
      <c r="D23" s="12">
        <v>2000000</v>
      </c>
      <c r="F23" s="12">
        <v>0</v>
      </c>
      <c r="G23" s="12">
        <v>0</v>
      </c>
      <c r="H23" s="12">
        <f>+D23-F23+G23</f>
        <v>2000000</v>
      </c>
      <c r="I23" s="13"/>
    </row>
    <row r="24" spans="1:11" ht="13.2">
      <c r="A24" s="29"/>
      <c r="B24" s="30"/>
      <c r="C24" s="19"/>
      <c r="H24" s="12">
        <f>+D24-F24+G24</f>
        <v>0</v>
      </c>
      <c r="I24" s="17"/>
    </row>
    <row r="25" spans="1:11">
      <c r="A25" s="11" t="s">
        <v>47</v>
      </c>
      <c r="C25" s="12"/>
      <c r="E25" s="12">
        <f>+SUM(D26:D26)</f>
        <v>0</v>
      </c>
      <c r="F25" s="12">
        <f>+SUM(F26:F26)</f>
        <v>0</v>
      </c>
      <c r="G25" s="12">
        <f>+SUM(G26:G26)</f>
        <v>0</v>
      </c>
      <c r="H25" s="12">
        <f>+E25-F25+G25</f>
        <v>0</v>
      </c>
      <c r="I25" s="13">
        <f>+ROUND(H25,-3)</f>
        <v>0</v>
      </c>
    </row>
    <row r="26" spans="1:11">
      <c r="A26" s="11"/>
      <c r="C26" s="12"/>
      <c r="I26" s="13"/>
    </row>
    <row r="27" spans="1:11">
      <c r="A27" s="11" t="s">
        <v>48</v>
      </c>
      <c r="E27" s="12">
        <f>SUM(D28:D28)</f>
        <v>0</v>
      </c>
      <c r="F27" s="12">
        <f>+SUM(F28:F28)</f>
        <v>0</v>
      </c>
      <c r="G27" s="12">
        <f>+SUM(G28:G28)</f>
        <v>0</v>
      </c>
      <c r="H27" s="12">
        <f>+E27-F27+G27</f>
        <v>0</v>
      </c>
      <c r="I27" s="13">
        <f>+ROUND(H27,-3)</f>
        <v>0</v>
      </c>
    </row>
    <row r="28" spans="1:11" ht="13.2">
      <c r="A28" s="14"/>
      <c r="B28" s="1"/>
      <c r="C28" s="1"/>
      <c r="I28" s="17"/>
    </row>
    <row r="29" spans="1:11">
      <c r="A29" s="11" t="s">
        <v>49</v>
      </c>
      <c r="E29" s="12">
        <v>0</v>
      </c>
      <c r="F29" s="12">
        <v>0</v>
      </c>
      <c r="G29" s="12">
        <v>0</v>
      </c>
      <c r="H29" s="12">
        <f>+E29-F29+G29</f>
        <v>0</v>
      </c>
      <c r="I29" s="13">
        <f>+ROUND(H29,-3)</f>
        <v>0</v>
      </c>
      <c r="J29" s="31"/>
      <c r="K29" s="12"/>
    </row>
    <row r="30" spans="1:11">
      <c r="A30" s="14"/>
      <c r="C30" s="12"/>
      <c r="I30" s="13"/>
      <c r="J30" s="31"/>
      <c r="K30" s="12"/>
    </row>
    <row r="31" spans="1:11">
      <c r="A31" s="11" t="s">
        <v>50</v>
      </c>
      <c r="E31" s="12">
        <f>SUM(D33:D35)</f>
        <v>2000000</v>
      </c>
      <c r="F31" s="12">
        <f>SUM(E33:E35)</f>
        <v>0</v>
      </c>
      <c r="G31" s="12">
        <f>SUM(F33:F35)</f>
        <v>0</v>
      </c>
      <c r="H31" s="12">
        <f>+E31-F31+G31</f>
        <v>2000000</v>
      </c>
      <c r="I31" s="13">
        <f>+ROUND(H31,-3)</f>
        <v>2000000</v>
      </c>
      <c r="J31" s="31"/>
      <c r="K31" s="12"/>
    </row>
    <row r="32" spans="1:11" ht="13.2">
      <c r="A32" s="14"/>
      <c r="B32" s="1"/>
      <c r="C32" s="1"/>
      <c r="I32" s="17"/>
      <c r="J32" s="31"/>
      <c r="K32" s="12"/>
    </row>
    <row r="33" spans="1:11" ht="14.4">
      <c r="A33" s="28" t="s">
        <v>11</v>
      </c>
      <c r="B33" s="1" t="s">
        <v>34</v>
      </c>
      <c r="C33" s="1"/>
      <c r="D33" s="12">
        <v>2000000</v>
      </c>
      <c r="F33" s="12">
        <v>0</v>
      </c>
      <c r="G33" s="12">
        <v>0</v>
      </c>
      <c r="H33" s="12">
        <f>+D33-F33+G33</f>
        <v>2000000</v>
      </c>
      <c r="I33" s="13"/>
      <c r="J33" s="31"/>
      <c r="K33" s="12"/>
    </row>
    <row r="34" spans="1:11" ht="14.4">
      <c r="A34" s="28" t="s">
        <v>12</v>
      </c>
      <c r="B34" s="1" t="s">
        <v>35</v>
      </c>
      <c r="C34" s="1"/>
      <c r="D34" s="12">
        <v>2000000</v>
      </c>
      <c r="F34" s="12">
        <v>0</v>
      </c>
      <c r="G34" s="12">
        <v>0</v>
      </c>
      <c r="H34" s="12">
        <f>+D34-F34+G34</f>
        <v>2000000</v>
      </c>
      <c r="I34" s="13"/>
      <c r="J34" s="31"/>
      <c r="K34" s="12"/>
    </row>
    <row r="35" spans="1:11" ht="14.4">
      <c r="A35" s="28" t="s">
        <v>13</v>
      </c>
      <c r="B35" s="5" t="s">
        <v>36</v>
      </c>
      <c r="C35" s="12"/>
      <c r="D35" s="12">
        <v>-2000000</v>
      </c>
      <c r="F35" s="12">
        <v>0</v>
      </c>
      <c r="G35" s="12">
        <v>0</v>
      </c>
      <c r="H35" s="12">
        <f>+D35-F35+G35</f>
        <v>-2000000</v>
      </c>
      <c r="I35" s="13"/>
      <c r="J35" s="31"/>
      <c r="K35" s="12"/>
    </row>
    <row r="36" spans="1:11">
      <c r="A36" s="14"/>
      <c r="C36" s="12"/>
      <c r="I36" s="13"/>
      <c r="J36" s="31"/>
      <c r="K36" s="12"/>
    </row>
    <row r="37" spans="1:11">
      <c r="A37" s="11" t="s">
        <v>51</v>
      </c>
      <c r="E37" s="12">
        <f>SUM(D39:D39)</f>
        <v>0</v>
      </c>
      <c r="F37" s="12">
        <f>SUM(E39:E39)</f>
        <v>0</v>
      </c>
      <c r="G37" s="12">
        <f>SUM(F39:F39)</f>
        <v>0</v>
      </c>
      <c r="H37" s="12">
        <f>+E37-F37+G37</f>
        <v>0</v>
      </c>
      <c r="I37" s="13">
        <f>+ROUND(H37,-3)</f>
        <v>0</v>
      </c>
      <c r="J37" s="31"/>
      <c r="K37" s="12"/>
    </row>
    <row r="38" spans="1:11" ht="13.2">
      <c r="A38" s="14"/>
      <c r="B38" s="1"/>
      <c r="C38" s="1"/>
      <c r="I38" s="17"/>
      <c r="J38" s="31"/>
      <c r="K38" s="12"/>
    </row>
    <row r="39" spans="1:11" ht="14.4">
      <c r="A39" s="15" t="s">
        <v>10</v>
      </c>
      <c r="B39" s="5" t="s">
        <v>4</v>
      </c>
      <c r="C39" s="1"/>
      <c r="D39" s="12">
        <v>0</v>
      </c>
      <c r="F39" s="12">
        <v>0</v>
      </c>
      <c r="G39" s="12">
        <v>0</v>
      </c>
      <c r="H39" s="12">
        <f>+D39-F39+G39</f>
        <v>0</v>
      </c>
      <c r="I39" s="13"/>
      <c r="J39" s="31"/>
      <c r="K39" s="12"/>
    </row>
    <row r="40" spans="1:11" ht="14.4">
      <c r="A40" s="32"/>
      <c r="I40" s="12"/>
      <c r="J40" s="31"/>
      <c r="K40" s="12"/>
    </row>
    <row r="41" spans="1:11">
      <c r="A41" s="11" t="s">
        <v>52</v>
      </c>
      <c r="B41" s="33"/>
      <c r="C41" s="33"/>
      <c r="D41" s="34"/>
      <c r="E41" s="34">
        <f>+E37+E31+E29+E27+E18+E16+E11+E9</f>
        <v>16000000</v>
      </c>
      <c r="F41" s="34"/>
      <c r="G41" s="34"/>
      <c r="H41" s="34"/>
      <c r="I41" s="34">
        <f>+I37+I31+I29+I27+I18+I16+I11+I9</f>
        <v>16000000</v>
      </c>
      <c r="J41" s="12"/>
      <c r="K41" s="12"/>
    </row>
    <row r="42" spans="1:11">
      <c r="A42" s="11"/>
      <c r="B42" s="33"/>
      <c r="C42" s="33"/>
      <c r="D42" s="34"/>
      <c r="E42" s="34"/>
      <c r="F42" s="34"/>
      <c r="G42" s="34"/>
      <c r="H42" s="34"/>
      <c r="I42" s="35"/>
      <c r="K42" s="12"/>
    </row>
    <row r="43" spans="1:11">
      <c r="A43" s="11" t="s">
        <v>53</v>
      </c>
      <c r="E43" s="12">
        <f>+SUM(D45:D52)</f>
        <v>14000000</v>
      </c>
      <c r="F43" s="12">
        <f>+SUM(F44:F51)</f>
        <v>0</v>
      </c>
      <c r="G43" s="12">
        <f>+SUM(G44:G51)</f>
        <v>0</v>
      </c>
      <c r="H43" s="12">
        <f>+E43-F43+G43</f>
        <v>14000000</v>
      </c>
      <c r="I43" s="13">
        <f>+ROUND(H43,-3)</f>
        <v>14000000</v>
      </c>
      <c r="J43" s="12"/>
      <c r="K43" s="12"/>
    </row>
    <row r="44" spans="1:11" ht="13.2">
      <c r="A44" s="14"/>
      <c r="B44" s="1"/>
      <c r="C44" s="1"/>
      <c r="I44" s="13"/>
    </row>
    <row r="45" spans="1:11" ht="14.4">
      <c r="A45" s="36" t="s">
        <v>18</v>
      </c>
      <c r="B45" s="5" t="s">
        <v>37</v>
      </c>
      <c r="C45" s="1"/>
      <c r="D45" s="12">
        <v>2000000</v>
      </c>
      <c r="F45" s="12">
        <v>0</v>
      </c>
      <c r="G45" s="12">
        <v>0</v>
      </c>
      <c r="H45" s="12">
        <f t="shared" ref="H45:H51" si="1">+D45-F45+G45</f>
        <v>2000000</v>
      </c>
      <c r="I45" s="17"/>
      <c r="J45" s="15"/>
    </row>
    <row r="46" spans="1:11" ht="14.4">
      <c r="A46" s="28" t="s">
        <v>19</v>
      </c>
      <c r="B46" s="5" t="s">
        <v>38</v>
      </c>
      <c r="C46" s="1"/>
      <c r="D46" s="12">
        <v>2000000</v>
      </c>
      <c r="F46" s="12">
        <v>0</v>
      </c>
      <c r="G46" s="12">
        <v>0</v>
      </c>
      <c r="H46" s="12">
        <f>+D46-F46+G46</f>
        <v>2000000</v>
      </c>
      <c r="I46" s="17"/>
      <c r="J46" s="15"/>
    </row>
    <row r="47" spans="1:11" ht="14.4">
      <c r="A47" s="23" t="s">
        <v>15</v>
      </c>
      <c r="B47" s="5" t="s">
        <v>39</v>
      </c>
      <c r="C47" s="1"/>
      <c r="D47" s="12">
        <v>2000000</v>
      </c>
      <c r="F47" s="12">
        <v>0</v>
      </c>
      <c r="G47" s="12">
        <v>0</v>
      </c>
      <c r="H47" s="12">
        <f t="shared" si="1"/>
        <v>2000000</v>
      </c>
      <c r="I47" s="17"/>
      <c r="J47" s="15"/>
    </row>
    <row r="48" spans="1:11" ht="14.4">
      <c r="A48" s="23" t="s">
        <v>16</v>
      </c>
      <c r="B48" s="5" t="s">
        <v>39</v>
      </c>
      <c r="C48" s="1"/>
      <c r="D48" s="12">
        <v>2000000</v>
      </c>
      <c r="F48" s="12">
        <v>0</v>
      </c>
      <c r="G48" s="12">
        <v>0</v>
      </c>
      <c r="H48" s="12">
        <f t="shared" si="1"/>
        <v>2000000</v>
      </c>
      <c r="I48" s="17"/>
      <c r="J48" s="15"/>
    </row>
    <row r="49" spans="1:11" ht="14.4">
      <c r="A49" s="28" t="s">
        <v>14</v>
      </c>
      <c r="B49" s="5" t="s">
        <v>130</v>
      </c>
      <c r="C49" s="1"/>
      <c r="D49" s="12">
        <v>2000000</v>
      </c>
      <c r="F49" s="12">
        <v>0</v>
      </c>
      <c r="G49" s="12">
        <v>0</v>
      </c>
      <c r="H49" s="12">
        <f t="shared" si="1"/>
        <v>2000000</v>
      </c>
      <c r="I49" s="17"/>
      <c r="J49" s="15"/>
    </row>
    <row r="50" spans="1:11" ht="14.4">
      <c r="A50" s="78" t="s">
        <v>20</v>
      </c>
      <c r="B50" s="5" t="s">
        <v>131</v>
      </c>
      <c r="C50" s="1"/>
      <c r="D50" s="12">
        <v>2000000</v>
      </c>
      <c r="F50" s="12">
        <v>0</v>
      </c>
      <c r="G50" s="12">
        <v>0</v>
      </c>
      <c r="H50" s="12">
        <f t="shared" ref="H50" si="2">+D50-F50+G50</f>
        <v>2000000</v>
      </c>
      <c r="I50" s="17"/>
      <c r="J50" s="15"/>
    </row>
    <row r="51" spans="1:11" ht="14.4">
      <c r="A51" s="15" t="s">
        <v>17</v>
      </c>
      <c r="B51" s="5" t="s">
        <v>40</v>
      </c>
      <c r="C51" s="1"/>
      <c r="D51" s="12">
        <v>2000000</v>
      </c>
      <c r="F51" s="12">
        <v>0</v>
      </c>
      <c r="G51" s="12">
        <v>0</v>
      </c>
      <c r="H51" s="12">
        <f t="shared" si="1"/>
        <v>2000000</v>
      </c>
      <c r="I51" s="13"/>
      <c r="J51" s="28"/>
    </row>
    <row r="52" spans="1:11" ht="14.4">
      <c r="A52" s="28"/>
      <c r="C52" s="1"/>
      <c r="I52" s="13"/>
      <c r="J52" s="37"/>
    </row>
    <row r="53" spans="1:11" ht="14.4">
      <c r="A53" s="28"/>
      <c r="B53" s="38"/>
      <c r="C53" s="39"/>
      <c r="I53" s="17"/>
    </row>
    <row r="54" spans="1:11">
      <c r="A54" s="40" t="s">
        <v>54</v>
      </c>
      <c r="B54" s="41"/>
      <c r="C54" s="41"/>
      <c r="D54" s="42"/>
      <c r="E54" s="42">
        <f>+E41-E43</f>
        <v>2000000</v>
      </c>
      <c r="F54" s="42"/>
      <c r="G54" s="42"/>
      <c r="H54" s="42"/>
      <c r="I54" s="43">
        <f>+I41-I43</f>
        <v>2000000</v>
      </c>
    </row>
    <row r="55" spans="1:11">
      <c r="A55" s="9" t="s">
        <v>41</v>
      </c>
      <c r="B55" s="10"/>
      <c r="C55" s="20"/>
      <c r="D55" s="21"/>
      <c r="E55" s="21"/>
      <c r="F55" s="21"/>
      <c r="G55" s="21"/>
      <c r="H55" s="21"/>
      <c r="I55" s="22"/>
    </row>
    <row r="56" spans="1:11">
      <c r="A56" s="11" t="s">
        <v>55</v>
      </c>
      <c r="E56" s="12">
        <f>+SUM(D59:D63)</f>
        <v>100300000</v>
      </c>
      <c r="F56" s="12">
        <f>+SUM(F58:F62)</f>
        <v>0</v>
      </c>
      <c r="G56" s="12">
        <f>+SUM(G58:G62)</f>
        <v>0</v>
      </c>
      <c r="H56" s="12">
        <f>+E56-F56+G56</f>
        <v>100300000</v>
      </c>
      <c r="I56" s="13">
        <f>+ROUND(H56,-3)</f>
        <v>100300000</v>
      </c>
      <c r="J56" s="12"/>
      <c r="K56" s="12"/>
    </row>
    <row r="57" spans="1:11">
      <c r="A57" s="14"/>
      <c r="I57" s="13"/>
      <c r="J57" s="12"/>
    </row>
    <row r="58" spans="1:11" ht="14.4">
      <c r="A58" s="28" t="s">
        <v>21</v>
      </c>
      <c r="B58" s="1" t="s">
        <v>114</v>
      </c>
      <c r="C58" s="1"/>
      <c r="D58" s="5">
        <v>0</v>
      </c>
      <c r="F58" s="12">
        <v>0</v>
      </c>
      <c r="G58" s="16">
        <v>0</v>
      </c>
      <c r="H58" s="12">
        <f>+ROUND(D58-F58+G58,-3)</f>
        <v>0</v>
      </c>
      <c r="I58" s="13"/>
    </row>
    <row r="59" spans="1:11" ht="14.4">
      <c r="A59" s="28" t="s">
        <v>21</v>
      </c>
      <c r="B59" s="1" t="s">
        <v>115</v>
      </c>
      <c r="C59" s="1"/>
      <c r="D59" s="12">
        <v>0</v>
      </c>
      <c r="F59" s="12">
        <v>0</v>
      </c>
      <c r="G59" s="16">
        <v>0</v>
      </c>
      <c r="H59" s="12">
        <f t="shared" ref="H59:H63" si="3">+ROUND(D59-F59+G59,-3)</f>
        <v>0</v>
      </c>
      <c r="I59" s="13"/>
    </row>
    <row r="60" spans="1:11" ht="14.4">
      <c r="A60" s="28" t="s">
        <v>21</v>
      </c>
      <c r="B60" s="1" t="s">
        <v>116</v>
      </c>
      <c r="C60" s="1"/>
      <c r="D60" s="12">
        <v>100000000</v>
      </c>
      <c r="F60" s="12">
        <v>0</v>
      </c>
      <c r="G60" s="16">
        <v>0</v>
      </c>
      <c r="H60" s="12">
        <f t="shared" si="3"/>
        <v>100000000</v>
      </c>
      <c r="I60" s="13"/>
    </row>
    <row r="61" spans="1:11" ht="14.4">
      <c r="A61" s="28" t="s">
        <v>21</v>
      </c>
      <c r="B61" s="1" t="s">
        <v>117</v>
      </c>
      <c r="C61" s="1"/>
      <c r="D61" s="12">
        <v>0</v>
      </c>
      <c r="F61" s="12">
        <v>0</v>
      </c>
      <c r="G61" s="16">
        <v>0</v>
      </c>
      <c r="H61" s="12">
        <f t="shared" si="3"/>
        <v>0</v>
      </c>
      <c r="I61" s="13"/>
    </row>
    <row r="62" spans="1:11" ht="14.4">
      <c r="A62" s="28" t="s">
        <v>22</v>
      </c>
      <c r="B62" s="70" t="s">
        <v>42</v>
      </c>
      <c r="C62" s="1"/>
      <c r="D62" s="12">
        <v>0</v>
      </c>
      <c r="F62" s="12">
        <v>0</v>
      </c>
      <c r="G62" s="16">
        <v>0</v>
      </c>
      <c r="H62" s="12">
        <f t="shared" si="3"/>
        <v>0</v>
      </c>
      <c r="I62" s="13"/>
    </row>
    <row r="63" spans="1:11" ht="13.2">
      <c r="A63" s="68" t="s">
        <v>23</v>
      </c>
      <c r="B63" s="70" t="s">
        <v>76</v>
      </c>
      <c r="C63" s="1"/>
      <c r="D63" s="12">
        <v>300000</v>
      </c>
      <c r="F63" s="12">
        <v>0</v>
      </c>
      <c r="G63" s="16">
        <v>0</v>
      </c>
      <c r="H63" s="12">
        <f t="shared" si="3"/>
        <v>300000</v>
      </c>
      <c r="I63" s="13"/>
    </row>
    <row r="64" spans="1:11">
      <c r="A64" s="14"/>
      <c r="I64" s="13"/>
    </row>
    <row r="65" spans="1:10">
      <c r="A65" s="11" t="s">
        <v>56</v>
      </c>
      <c r="E65" s="12">
        <v>0</v>
      </c>
      <c r="F65" s="12">
        <v>0</v>
      </c>
      <c r="G65" s="12">
        <v>0</v>
      </c>
      <c r="H65" s="12">
        <f>+E65-F65+G65</f>
        <v>0</v>
      </c>
      <c r="I65" s="13">
        <f>+ROUND(H65,-3)</f>
        <v>0</v>
      </c>
      <c r="J65" s="12"/>
    </row>
    <row r="66" spans="1:10">
      <c r="A66" s="14"/>
      <c r="I66" s="13"/>
    </row>
    <row r="67" spans="1:10">
      <c r="A67" s="11" t="s">
        <v>57</v>
      </c>
      <c r="E67" s="12">
        <f>+E56-E65</f>
        <v>100300000</v>
      </c>
      <c r="H67" s="12">
        <f>+H56-H65</f>
        <v>100300000</v>
      </c>
      <c r="I67" s="13">
        <f>+ROUND(H67,-3)</f>
        <v>100300000</v>
      </c>
    </row>
    <row r="68" spans="1:10" ht="14.4">
      <c r="A68" s="15"/>
      <c r="B68" s="1"/>
      <c r="C68" s="12"/>
      <c r="I68" s="17"/>
    </row>
    <row r="69" spans="1:10">
      <c r="A69" s="11" t="s">
        <v>58</v>
      </c>
      <c r="H69" s="12">
        <f>+H67*H5</f>
        <v>3711100</v>
      </c>
      <c r="I69" s="13">
        <f>+ROUND(H69,-3)</f>
        <v>3711000</v>
      </c>
    </row>
    <row r="70" spans="1:10">
      <c r="A70" s="14"/>
      <c r="C70" s="12"/>
      <c r="I70" s="17"/>
    </row>
    <row r="71" spans="1:10">
      <c r="A71" s="11" t="s">
        <v>75</v>
      </c>
      <c r="H71" s="12">
        <v>100000</v>
      </c>
      <c r="I71" s="13">
        <f>+ROUND(H71,-3)</f>
        <v>100000</v>
      </c>
    </row>
    <row r="72" spans="1:10" ht="14.4">
      <c r="A72" s="15"/>
      <c r="B72" s="1"/>
      <c r="C72" s="12"/>
      <c r="I72" s="17"/>
    </row>
    <row r="73" spans="1:10">
      <c r="A73" s="11" t="s">
        <v>77</v>
      </c>
      <c r="H73" s="34">
        <f>+H69-H71</f>
        <v>3611100</v>
      </c>
      <c r="I73" s="35">
        <f>+ROUND(H73,-3)</f>
        <v>3611000</v>
      </c>
    </row>
    <row r="74" spans="1:10" ht="14.4">
      <c r="A74" s="15"/>
      <c r="I74" s="13"/>
    </row>
    <row r="75" spans="1:10" ht="14.4">
      <c r="A75" s="11" t="s">
        <v>78</v>
      </c>
      <c r="B75" s="33"/>
      <c r="E75" s="34"/>
      <c r="F75" s="15"/>
      <c r="G75" s="34"/>
      <c r="H75" s="12">
        <v>3000000</v>
      </c>
      <c r="I75" s="13">
        <f>+ROUND(H75,-3)</f>
        <v>3000000</v>
      </c>
    </row>
    <row r="76" spans="1:10">
      <c r="A76" s="11"/>
      <c r="B76" s="33"/>
      <c r="E76" s="34"/>
      <c r="F76" s="34"/>
      <c r="G76" s="34"/>
      <c r="H76" s="34"/>
      <c r="I76" s="35"/>
    </row>
    <row r="77" spans="1:10">
      <c r="A77" s="803" t="s">
        <v>79</v>
      </c>
      <c r="B77" s="804"/>
      <c r="C77" s="804"/>
      <c r="D77" s="804"/>
      <c r="E77" s="44"/>
      <c r="H77" s="44">
        <f>+J57*0.5%</f>
        <v>0</v>
      </c>
      <c r="I77" s="45">
        <f>+ROUND(H77,-3)</f>
        <v>0</v>
      </c>
    </row>
    <row r="78" spans="1:10" ht="13.2">
      <c r="A78" s="11"/>
      <c r="B78" s="24"/>
      <c r="C78" s="19"/>
      <c r="E78" s="34"/>
      <c r="F78" s="34"/>
      <c r="G78" s="34"/>
      <c r="H78" s="34"/>
      <c r="I78" s="35"/>
    </row>
    <row r="79" spans="1:10">
      <c r="A79" s="803" t="s">
        <v>80</v>
      </c>
      <c r="B79" s="804"/>
      <c r="C79" s="804"/>
      <c r="D79" s="804"/>
      <c r="E79" s="44"/>
      <c r="H79" s="66">
        <f>+H75+H77</f>
        <v>3000000</v>
      </c>
      <c r="I79" s="67">
        <f>+ROUND(H79,-3)</f>
        <v>3000000</v>
      </c>
    </row>
    <row r="80" spans="1:10" ht="13.2">
      <c r="A80" s="11"/>
      <c r="B80" s="24"/>
      <c r="C80" s="19"/>
      <c r="E80" s="34"/>
      <c r="F80" s="34"/>
      <c r="G80" s="34"/>
      <c r="H80" s="34"/>
      <c r="I80" s="35"/>
    </row>
    <row r="81" spans="1:10">
      <c r="A81" s="803" t="s">
        <v>81</v>
      </c>
      <c r="B81" s="804"/>
      <c r="C81" s="804"/>
      <c r="D81" s="804"/>
      <c r="E81" s="44"/>
      <c r="H81" s="44">
        <f>+H73-H79</f>
        <v>611100</v>
      </c>
      <c r="I81" s="45">
        <f>+ROUND(H81,-3)</f>
        <v>611000</v>
      </c>
    </row>
    <row r="82" spans="1:10" ht="13.2">
      <c r="A82" s="11"/>
      <c r="B82" s="24"/>
      <c r="C82" s="19"/>
      <c r="E82" s="34"/>
      <c r="F82" s="34"/>
      <c r="G82" s="34"/>
      <c r="H82" s="34"/>
      <c r="I82" s="35"/>
    </row>
    <row r="83" spans="1:10" ht="13.2">
      <c r="A83" s="11" t="s">
        <v>82</v>
      </c>
      <c r="B83" s="25"/>
      <c r="C83" s="19"/>
      <c r="E83" s="34"/>
      <c r="H83" s="34">
        <v>0</v>
      </c>
      <c r="I83" s="67">
        <f>+ROUND(H83,-3)</f>
        <v>0</v>
      </c>
    </row>
    <row r="84" spans="1:10">
      <c r="A84" s="33"/>
      <c r="B84" s="33"/>
      <c r="E84" s="34"/>
      <c r="F84" s="34"/>
      <c r="G84" s="34"/>
      <c r="H84" s="34"/>
      <c r="I84" s="35"/>
      <c r="J84" s="12"/>
    </row>
    <row r="85" spans="1:10">
      <c r="A85" s="11" t="s">
        <v>83</v>
      </c>
      <c r="B85" s="33"/>
      <c r="E85" s="34"/>
      <c r="H85" s="34">
        <f>+E85-F85+G85</f>
        <v>0</v>
      </c>
      <c r="I85" s="35">
        <f>+ROUND(H85,-3)</f>
        <v>0</v>
      </c>
      <c r="J85" s="12"/>
    </row>
    <row r="86" spans="1:10" ht="14.4">
      <c r="A86" s="15"/>
      <c r="B86" s="1"/>
      <c r="C86" s="1"/>
      <c r="I86" s="17"/>
    </row>
    <row r="87" spans="1:10">
      <c r="A87" s="11" t="s">
        <v>84</v>
      </c>
      <c r="B87" s="33"/>
      <c r="H87" s="34">
        <f>+SUM(C113)</f>
        <v>1700000</v>
      </c>
      <c r="I87" s="35">
        <f>+ROUND(H87,-3)</f>
        <v>1700000</v>
      </c>
      <c r="J87" s="12"/>
    </row>
    <row r="88" spans="1:10" ht="13.2">
      <c r="A88" s="11"/>
      <c r="B88" s="1"/>
      <c r="I88" s="13"/>
    </row>
    <row r="89" spans="1:10">
      <c r="A89" s="11" t="s">
        <v>85</v>
      </c>
      <c r="B89" s="33"/>
      <c r="H89" s="34">
        <f>+H81-H83-H85-H87</f>
        <v>-1088900</v>
      </c>
      <c r="I89" s="35">
        <f>+ROUND(H89,-3)</f>
        <v>-1089000</v>
      </c>
      <c r="J89" s="12"/>
    </row>
    <row r="90" spans="1:10">
      <c r="A90" s="11"/>
      <c r="B90" s="33"/>
      <c r="I90" s="13"/>
      <c r="J90" s="12"/>
    </row>
    <row r="91" spans="1:10">
      <c r="A91" s="11" t="s">
        <v>86</v>
      </c>
      <c r="B91" s="33"/>
      <c r="H91" s="12">
        <v>0</v>
      </c>
      <c r="I91" s="13">
        <f>+ROUND(H91,-3)</f>
        <v>0</v>
      </c>
      <c r="J91" s="12"/>
    </row>
    <row r="92" spans="1:10">
      <c r="A92" s="11"/>
      <c r="B92" s="33"/>
      <c r="I92" s="13"/>
      <c r="J92" s="12"/>
    </row>
    <row r="93" spans="1:10">
      <c r="A93" s="11" t="s">
        <v>87</v>
      </c>
      <c r="B93" s="33"/>
      <c r="H93" s="12">
        <v>0</v>
      </c>
      <c r="I93" s="13">
        <f>+ROUND(H93,-3)</f>
        <v>0</v>
      </c>
      <c r="J93" s="12"/>
    </row>
    <row r="94" spans="1:10">
      <c r="A94" s="11"/>
      <c r="B94" s="33"/>
      <c r="I94" s="13"/>
      <c r="J94" s="12"/>
    </row>
    <row r="95" spans="1:10">
      <c r="A95" s="11" t="s">
        <v>88</v>
      </c>
      <c r="B95" s="33"/>
      <c r="H95" s="12">
        <v>0</v>
      </c>
      <c r="I95" s="13">
        <f>+ROUND(H95,-3)</f>
        <v>0</v>
      </c>
      <c r="J95" s="12"/>
    </row>
    <row r="96" spans="1:10">
      <c r="A96" s="11"/>
      <c r="B96" s="33"/>
      <c r="I96" s="13"/>
      <c r="J96" s="12"/>
    </row>
    <row r="97" spans="1:10">
      <c r="A97" s="11" t="s">
        <v>89</v>
      </c>
      <c r="B97" s="33"/>
      <c r="H97" s="34">
        <f>+H91+H93+H95</f>
        <v>0</v>
      </c>
      <c r="I97" s="35">
        <f>+ROUND(H97,-3)</f>
        <v>0</v>
      </c>
      <c r="J97" s="12"/>
    </row>
    <row r="98" spans="1:10">
      <c r="A98" s="14"/>
      <c r="I98" s="17"/>
      <c r="J98" s="12"/>
    </row>
    <row r="99" spans="1:10">
      <c r="A99" s="11" t="s">
        <v>90</v>
      </c>
      <c r="B99" s="33"/>
      <c r="H99" s="34">
        <f>+IF((H81+H97-H83-H85-H87)&gt;0,+H81+H97-H83-H85-H87,0)</f>
        <v>0</v>
      </c>
      <c r="I99" s="35">
        <f>+ROUND(H99,-3)</f>
        <v>0</v>
      </c>
      <c r="J99" s="12"/>
    </row>
    <row r="100" spans="1:10">
      <c r="A100" s="14"/>
      <c r="I100" s="17"/>
    </row>
    <row r="101" spans="1:10">
      <c r="A101" s="11" t="s">
        <v>91</v>
      </c>
      <c r="B101" s="41"/>
      <c r="C101" s="41"/>
      <c r="D101" s="42"/>
      <c r="E101" s="42"/>
      <c r="F101" s="42"/>
      <c r="G101" s="42"/>
      <c r="H101" s="42">
        <f>+IF((H83+H85+H87-H81-H97)&gt;0,+H83+H85+H87-H81-H97,0)</f>
        <v>1088900</v>
      </c>
      <c r="I101" s="43">
        <f>+ROUND(H101,-3)</f>
        <v>1089000</v>
      </c>
    </row>
    <row r="102" spans="1:10">
      <c r="D102" s="5"/>
      <c r="E102" s="5"/>
      <c r="F102" s="5"/>
      <c r="G102" s="5"/>
      <c r="H102" s="5"/>
    </row>
    <row r="103" spans="1:10">
      <c r="D103" s="5"/>
      <c r="E103" s="5"/>
      <c r="F103" s="5"/>
      <c r="G103" s="5"/>
      <c r="H103" s="5"/>
    </row>
    <row r="104" spans="1:10">
      <c r="A104" s="8"/>
      <c r="B104" s="8"/>
      <c r="C104" s="8"/>
      <c r="D104" s="8"/>
      <c r="E104" s="8"/>
      <c r="F104" s="5"/>
      <c r="G104" s="8"/>
      <c r="H104" s="8"/>
      <c r="I104" s="8"/>
    </row>
    <row r="105" spans="1:10">
      <c r="A105" s="8"/>
      <c r="B105" s="74">
        <v>2593</v>
      </c>
      <c r="C105" s="74" t="s">
        <v>124</v>
      </c>
      <c r="D105" s="8"/>
      <c r="E105" s="8"/>
      <c r="F105" s="5"/>
      <c r="G105" s="8"/>
      <c r="H105" s="8"/>
      <c r="I105" s="8"/>
    </row>
    <row r="106" spans="1:10">
      <c r="A106" s="8"/>
      <c r="B106" s="74" t="s">
        <v>118</v>
      </c>
      <c r="C106" s="75">
        <v>300000</v>
      </c>
      <c r="D106" s="8"/>
      <c r="E106" s="8"/>
      <c r="F106" s="8"/>
      <c r="G106" s="8"/>
      <c r="H106" s="8"/>
      <c r="I106" s="8"/>
    </row>
    <row r="107" spans="1:10">
      <c r="A107" s="8"/>
      <c r="B107" s="74" t="s">
        <v>119</v>
      </c>
      <c r="C107" s="75">
        <v>200000</v>
      </c>
      <c r="D107" s="8"/>
      <c r="E107" s="8"/>
      <c r="F107" s="8"/>
      <c r="G107" s="8"/>
      <c r="H107" s="8"/>
      <c r="I107" s="8"/>
    </row>
    <row r="108" spans="1:10">
      <c r="A108" s="8"/>
      <c r="B108" s="74" t="s">
        <v>120</v>
      </c>
      <c r="C108" s="75">
        <v>300000</v>
      </c>
      <c r="D108" s="8"/>
      <c r="E108" s="8"/>
      <c r="F108" s="8"/>
      <c r="G108" s="8"/>
      <c r="H108" s="8"/>
      <c r="I108" s="8"/>
    </row>
    <row r="109" spans="1:10">
      <c r="A109" s="8"/>
      <c r="B109" s="74" t="s">
        <v>121</v>
      </c>
      <c r="C109" s="75">
        <v>100000</v>
      </c>
      <c r="D109" s="8"/>
      <c r="E109" s="8"/>
      <c r="F109" s="8"/>
      <c r="G109" s="8"/>
      <c r="H109" s="8"/>
      <c r="I109" s="8"/>
    </row>
    <row r="110" spans="1:10">
      <c r="A110" s="8"/>
      <c r="B110" s="74" t="s">
        <v>122</v>
      </c>
      <c r="C110" s="75">
        <v>300000</v>
      </c>
      <c r="D110" s="8"/>
      <c r="E110" s="8"/>
      <c r="F110" s="8"/>
      <c r="G110" s="8"/>
      <c r="H110" s="8"/>
      <c r="I110" s="8"/>
    </row>
    <row r="111" spans="1:10">
      <c r="A111" s="8"/>
      <c r="B111" s="74" t="s">
        <v>123</v>
      </c>
      <c r="C111" s="75">
        <v>500000</v>
      </c>
      <c r="D111" s="8"/>
      <c r="E111" s="8"/>
      <c r="F111" s="8"/>
      <c r="G111" s="8"/>
      <c r="H111" s="8"/>
      <c r="I111" s="8"/>
    </row>
    <row r="112" spans="1:10">
      <c r="A112" s="8"/>
      <c r="B112" s="74"/>
      <c r="C112" s="74"/>
      <c r="D112" s="8"/>
      <c r="E112" s="8"/>
      <c r="F112" s="8"/>
      <c r="G112" s="8"/>
      <c r="H112" s="8"/>
      <c r="I112" s="8"/>
    </row>
    <row r="113" spans="1:9">
      <c r="A113" s="8"/>
      <c r="B113" s="74"/>
      <c r="C113" s="76">
        <f>SUM(C106:C112)</f>
        <v>1700000</v>
      </c>
      <c r="D113" s="8"/>
      <c r="E113" s="8"/>
      <c r="F113" s="8"/>
      <c r="G113" s="8"/>
      <c r="H113" s="8"/>
      <c r="I113" s="8"/>
    </row>
    <row r="114" spans="1:9">
      <c r="A114" s="8"/>
      <c r="B114" s="8"/>
      <c r="C114" s="8"/>
      <c r="D114" s="8"/>
      <c r="E114" s="8"/>
      <c r="F114" s="8"/>
      <c r="G114" s="8"/>
      <c r="H114" s="8"/>
      <c r="I114" s="8"/>
    </row>
    <row r="115" spans="1:9">
      <c r="A115" s="8"/>
      <c r="B115" s="805" t="s">
        <v>125</v>
      </c>
      <c r="C115" s="806"/>
      <c r="D115" s="8"/>
      <c r="E115" s="8"/>
      <c r="F115" s="8"/>
      <c r="G115" s="8"/>
      <c r="H115" s="8"/>
      <c r="I115" s="8"/>
    </row>
    <row r="116" spans="1:9">
      <c r="B116" s="77" t="s">
        <v>126</v>
      </c>
      <c r="C116" s="80">
        <v>0</v>
      </c>
      <c r="F116" s="8"/>
    </row>
    <row r="117" spans="1:9">
      <c r="F117" s="8"/>
    </row>
  </sheetData>
  <mergeCells count="4">
    <mergeCell ref="A77:D77"/>
    <mergeCell ref="A79:D79"/>
    <mergeCell ref="A81:D81"/>
    <mergeCell ref="B115:C115"/>
  </mergeCells>
  <phoneticPr fontId="33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6"/>
  <sheetViews>
    <sheetView zoomScale="70" zoomScaleNormal="115" workbookViewId="0">
      <selection activeCell="M4" sqref="M4:W4"/>
    </sheetView>
  </sheetViews>
  <sheetFormatPr baseColWidth="10" defaultRowHeight="13.2"/>
  <cols>
    <col min="1" max="1" width="2.21875" customWidth="1"/>
    <col min="2" max="2" width="60.44140625" bestFit="1" customWidth="1"/>
    <col min="3" max="3" width="23" bestFit="1" customWidth="1"/>
    <col min="4" max="6" width="24.21875" bestFit="1" customWidth="1"/>
    <col min="7" max="7" width="13.21875" bestFit="1" customWidth="1"/>
  </cols>
  <sheetData>
    <row r="1" spans="1:7" s="1" customFormat="1">
      <c r="B1" s="809" t="s">
        <v>66</v>
      </c>
      <c r="C1" s="810"/>
      <c r="D1" s="810"/>
      <c r="E1" s="810"/>
      <c r="F1" s="811"/>
    </row>
    <row r="2" spans="1:7" s="1" customFormat="1">
      <c r="B2" s="812"/>
      <c r="C2" s="813"/>
      <c r="D2" s="813"/>
      <c r="E2" s="813"/>
      <c r="F2" s="814"/>
    </row>
    <row r="3" spans="1:7" s="1" customFormat="1" ht="14.4">
      <c r="B3" s="46" t="s">
        <v>135</v>
      </c>
      <c r="C3" s="47" t="s">
        <v>60</v>
      </c>
      <c r="D3" s="47" t="s">
        <v>61</v>
      </c>
      <c r="E3" s="47" t="s">
        <v>62</v>
      </c>
      <c r="F3" s="47" t="s">
        <v>63</v>
      </c>
    </row>
    <row r="4" spans="1:7" s="1" customFormat="1">
      <c r="B4" s="48" t="s">
        <v>73</v>
      </c>
      <c r="C4" s="82">
        <v>6000</v>
      </c>
      <c r="D4" s="82">
        <v>15000</v>
      </c>
      <c r="E4" s="82">
        <v>30000</v>
      </c>
      <c r="F4" s="82">
        <v>80000</v>
      </c>
      <c r="G4" s="1" t="s">
        <v>136</v>
      </c>
    </row>
    <row r="5" spans="1:7" s="1" customFormat="1">
      <c r="B5" s="48" t="s">
        <v>64</v>
      </c>
      <c r="C5" s="63">
        <f>+C4*$C$9</f>
        <v>254472000</v>
      </c>
      <c r="D5" s="63">
        <f>+D4*$C$9</f>
        <v>636180000</v>
      </c>
      <c r="E5" s="63">
        <f>+E4*$C$9</f>
        <v>1272360000</v>
      </c>
      <c r="F5" s="63">
        <f>+F4*$C$9</f>
        <v>3392960000</v>
      </c>
    </row>
    <row r="6" spans="1:7" s="1" customFormat="1">
      <c r="B6" s="48" t="s">
        <v>65</v>
      </c>
      <c r="C6" s="81">
        <v>3.6999999999999998E-2</v>
      </c>
      <c r="D6" s="81">
        <v>0.05</v>
      </c>
      <c r="E6" s="81">
        <v>5.3999999999999999E-2</v>
      </c>
      <c r="F6" s="81">
        <v>5.8999999999999997E-2</v>
      </c>
      <c r="G6" s="1" t="s">
        <v>137</v>
      </c>
    </row>
    <row r="8" spans="1:7">
      <c r="B8" s="49"/>
      <c r="C8" s="49"/>
      <c r="D8" s="49"/>
      <c r="E8" s="49"/>
      <c r="F8" s="50"/>
      <c r="G8" s="49"/>
    </row>
    <row r="9" spans="1:7" ht="14.4">
      <c r="B9" s="51" t="s">
        <v>179</v>
      </c>
      <c r="C9" s="52">
        <v>42412</v>
      </c>
      <c r="D9" s="49"/>
      <c r="E9" s="62">
        <f>+BORRADOR!I56</f>
        <v>100300000</v>
      </c>
      <c r="F9" s="815" t="s">
        <v>67</v>
      </c>
      <c r="G9" s="815"/>
    </row>
    <row r="10" spans="1:7">
      <c r="B10" s="53"/>
      <c r="C10" s="53"/>
      <c r="D10" s="53"/>
      <c r="E10" s="54"/>
      <c r="F10" s="55"/>
      <c r="G10" s="56"/>
    </row>
    <row r="11" spans="1:7" ht="12.75" customHeight="1">
      <c r="B11" s="816" t="s">
        <v>68</v>
      </c>
      <c r="C11" s="817"/>
      <c r="D11" s="818" t="s">
        <v>69</v>
      </c>
      <c r="E11" s="57"/>
    </row>
    <row r="12" spans="1:7">
      <c r="B12" s="58" t="s">
        <v>70</v>
      </c>
      <c r="C12" s="58" t="s">
        <v>71</v>
      </c>
      <c r="D12" s="819"/>
      <c r="E12" s="57"/>
    </row>
    <row r="13" spans="1:7">
      <c r="B13" s="59" t="s">
        <v>72</v>
      </c>
      <c r="C13" s="61">
        <f>+C5</f>
        <v>254472000</v>
      </c>
      <c r="D13" s="60">
        <f>+IF(E9&lt;C13,E9*C6,0)</f>
        <v>3711100</v>
      </c>
      <c r="E13" s="807">
        <f>+MAX(D13:D16)</f>
        <v>3711100</v>
      </c>
      <c r="F13" s="808">
        <f>+E13/E9</f>
        <v>3.6999999999999998E-2</v>
      </c>
    </row>
    <row r="14" spans="1:7">
      <c r="A14" t="s">
        <v>74</v>
      </c>
      <c r="B14" s="64">
        <f>+C13</f>
        <v>254472000</v>
      </c>
      <c r="C14" s="61">
        <f>+D5</f>
        <v>636180000</v>
      </c>
      <c r="D14" s="60">
        <f>+IF(E9&lt;C14,IF(E9&gt;B14,E9*D6,0),0)</f>
        <v>0</v>
      </c>
      <c r="E14" s="807"/>
      <c r="F14" s="808"/>
    </row>
    <row r="15" spans="1:7">
      <c r="A15" t="s">
        <v>74</v>
      </c>
      <c r="B15" s="64">
        <f>+C14</f>
        <v>636180000</v>
      </c>
      <c r="C15" s="61">
        <f>+E5</f>
        <v>1272360000</v>
      </c>
      <c r="D15" s="60">
        <f>+IF($E$9&lt;C15,IF($E$9&gt;B15,$E$9*E6,0),0)</f>
        <v>0</v>
      </c>
      <c r="E15" s="807"/>
      <c r="F15" s="808"/>
    </row>
    <row r="16" spans="1:7">
      <c r="A16" t="s">
        <v>74</v>
      </c>
      <c r="B16" s="64">
        <f>+C15</f>
        <v>1272360000</v>
      </c>
      <c r="C16" s="61">
        <f>+F5</f>
        <v>3392960000</v>
      </c>
      <c r="D16" s="60">
        <f>+IF($E$9&lt;C16,IF($E$9&gt;B16,$E$9*F6,0),0)</f>
        <v>0</v>
      </c>
      <c r="E16" s="807"/>
      <c r="F16" s="808"/>
    </row>
  </sheetData>
  <mergeCells count="6">
    <mergeCell ref="E13:E16"/>
    <mergeCell ref="F13:F16"/>
    <mergeCell ref="B1:F2"/>
    <mergeCell ref="F9:G9"/>
    <mergeCell ref="B11:C11"/>
    <mergeCell ref="D11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260</vt:lpstr>
      <vt:lpstr>Hoja2 260</vt:lpstr>
      <vt:lpstr>Hoja3 260</vt:lpstr>
      <vt:lpstr>BORRADOR</vt:lpstr>
      <vt:lpstr>TABLAS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83-039-0089</dc:title>
  <dc:creator>LUIS ERNESTO LA ROTTA</dc:creator>
  <cp:lastModifiedBy>USUARIO</cp:lastModifiedBy>
  <cp:lastPrinted>2025-06-20T16:06:28Z</cp:lastPrinted>
  <dcterms:created xsi:type="dcterms:W3CDTF">2020-10-16T16:10:34Z</dcterms:created>
  <dcterms:modified xsi:type="dcterms:W3CDTF">2025-07-14T17:31:49Z</dcterms:modified>
</cp:coreProperties>
</file>